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msnordonab-my.sharepoint.com/personal/ordforande_kmsnordon_se/Documents/Dokument/- Vägföreningen/Årsmöten/2021/"/>
    </mc:Choice>
  </mc:AlternateContent>
  <xr:revisionPtr revIDLastSave="32" documentId="11_74FEE8FA55CE8AE77EE618B91DCBFD115AC9E1A8" xr6:coauthVersionLast="47" xr6:coauthVersionMax="47" xr10:uidLastSave="{10573291-9A6C-4415-B385-2800DDD7E7E1}"/>
  <bookViews>
    <workbookView xWindow="-110" yWindow="-110" windowWidth="19420" windowHeight="10420" activeTab="3" xr2:uid="{00000000-000D-0000-FFFF-FFFF00000000}"/>
  </bookViews>
  <sheets>
    <sheet name="Buddget 2017" sheetId="4" r:id="rId1"/>
    <sheet name="Buddget 2018" sheetId="6" r:id="rId2"/>
    <sheet name="Buddget 2019" sheetId="7" r:id="rId3"/>
    <sheet name="Buddget 2020" sheetId="8" r:id="rId4"/>
    <sheet name="Blad2" sheetId="2" r:id="rId5"/>
    <sheet name="Blad3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8" l="1"/>
  <c r="D13" i="8" l="1"/>
  <c r="C38" i="8"/>
  <c r="C40" i="8" s="1"/>
  <c r="C27" i="8"/>
  <c r="C20" i="8"/>
  <c r="C16" i="8"/>
  <c r="C13" i="8"/>
  <c r="D18" i="8" l="1"/>
  <c r="D31" i="8"/>
  <c r="D33" i="8"/>
  <c r="E27" i="8" l="1"/>
  <c r="D27" i="8"/>
  <c r="D20" i="8"/>
  <c r="E20" i="8"/>
  <c r="D16" i="8"/>
  <c r="E16" i="8"/>
  <c r="E13" i="8"/>
  <c r="E38" i="8" l="1"/>
  <c r="E40" i="8" s="1"/>
  <c r="D38" i="8"/>
  <c r="D40" i="8" s="1"/>
  <c r="F16" i="7"/>
  <c r="D27" i="7" l="1"/>
  <c r="D24" i="7"/>
  <c r="D21" i="7"/>
  <c r="D20" i="7" s="1"/>
  <c r="D40" i="7"/>
  <c r="D31" i="7"/>
  <c r="D23" i="7"/>
  <c r="D17" i="7"/>
  <c r="D28" i="7" l="1"/>
  <c r="D16" i="7"/>
  <c r="E13" i="7" l="1"/>
  <c r="D13" i="7" l="1"/>
  <c r="C13" i="7"/>
  <c r="C28" i="7"/>
  <c r="C20" i="7"/>
  <c r="C16" i="7"/>
  <c r="D42" i="7"/>
  <c r="E28" i="7"/>
  <c r="E20" i="7"/>
  <c r="E16" i="7"/>
  <c r="E42" i="7" l="1"/>
  <c r="E44" i="7" s="1"/>
  <c r="C42" i="7"/>
  <c r="C44" i="7" s="1"/>
  <c r="D44" i="7"/>
  <c r="E26" i="6"/>
  <c r="E19" i="6"/>
  <c r="E15" i="6"/>
  <c r="E12" i="6"/>
  <c r="D39" i="6"/>
  <c r="C39" i="6"/>
  <c r="C12" i="6"/>
  <c r="E39" i="6" l="1"/>
  <c r="C41" i="6"/>
  <c r="D12" i="6"/>
  <c r="D41" i="6" l="1"/>
  <c r="E41" i="6"/>
  <c r="C20" i="4"/>
  <c r="C13" i="4"/>
  <c r="E20" i="4"/>
  <c r="D20" i="4"/>
  <c r="E13" i="4"/>
  <c r="D13" i="4"/>
  <c r="C22" i="4" l="1"/>
  <c r="E22" i="4"/>
  <c r="D22" i="4"/>
</calcChain>
</file>

<file path=xl/sharedStrings.xml><?xml version="1.0" encoding="utf-8"?>
<sst xmlns="http://schemas.openxmlformats.org/spreadsheetml/2006/main" count="148" uniqueCount="66">
  <si>
    <t>Nödinge Vägförening</t>
  </si>
  <si>
    <t>Intäkter</t>
  </si>
  <si>
    <t>Vägavgifter</t>
  </si>
  <si>
    <t>Rubrik</t>
  </si>
  <si>
    <t>Stadsbidrag</t>
  </si>
  <si>
    <t>Slitageersättningar</t>
  </si>
  <si>
    <t>Finansiella intäkter</t>
  </si>
  <si>
    <t>Vinterväghållning</t>
  </si>
  <si>
    <t>Administration</t>
  </si>
  <si>
    <t>Barmarksunderhåll</t>
  </si>
  <si>
    <t>Resultat</t>
  </si>
  <si>
    <t>Kostnader</t>
  </si>
  <si>
    <t xml:space="preserve"> underhållskostnader och ge medlemmarna en mer likvärdig vägstandard. </t>
  </si>
  <si>
    <t>Budgetkommentar:</t>
  </si>
  <si>
    <t>- Kostnaden för vinterväghållning är osäker som vanligt, budgeterat medelnivå</t>
  </si>
  <si>
    <t>- I budget för barmarksunderhåll ingår rensning av diken, grusning och förnyelse av en del skyltar</t>
  </si>
  <si>
    <t>Övriga ersättningar</t>
  </si>
  <si>
    <t>Asfaltering</t>
  </si>
  <si>
    <t>Budget 2016</t>
  </si>
  <si>
    <t>Inkassoersättningar</t>
  </si>
  <si>
    <t xml:space="preserve">- Föreningen avser att fortsätta asfaltera fler delar av vägnätet som idag är grusvägar, </t>
  </si>
  <si>
    <t>dock i en försiktigare takt då det befintliga asfaltnätet kräver ny toppbeläggning i ökad omfattning.</t>
  </si>
  <si>
    <t xml:space="preserve"> Det måste dock ske i den takt ekonomin tillåter. Detta kommer förhoppningsvis att minska framtida </t>
  </si>
  <si>
    <t xml:space="preserve">- Föreningens likviditet är tillfredställande och utveckling på intäktssidan förväntas öka, varför vi </t>
  </si>
  <si>
    <t>kan tillåta en nära nollbudget</t>
  </si>
  <si>
    <t>Utfall 2016</t>
  </si>
  <si>
    <t>Budget 2017</t>
  </si>
  <si>
    <t>- Intäkterna förväntas öka något genom fler anslutna fastigheter samt ersättning för framtida</t>
  </si>
  <si>
    <t xml:space="preserve">   slitage på asfaltvägar</t>
  </si>
  <si>
    <t>Utfall 2017</t>
  </si>
  <si>
    <t>Budget 2018</t>
  </si>
  <si>
    <t>snöröjning och sandning</t>
  </si>
  <si>
    <t>vägunderhåll</t>
  </si>
  <si>
    <t>sopning av gator/vägar</t>
  </si>
  <si>
    <t>skötsel grönytor</t>
  </si>
  <si>
    <t>övrig anl.entreprenad</t>
  </si>
  <si>
    <t>trafikmärken, chikaner</t>
  </si>
  <si>
    <t>arvoden</t>
  </si>
  <si>
    <t>bilersättning</t>
  </si>
  <si>
    <t>datakostnader</t>
  </si>
  <si>
    <t>redovisningskostnader</t>
  </si>
  <si>
    <t>telefon</t>
  </si>
  <si>
    <t>annonser AK</t>
  </si>
  <si>
    <t>arbetsgivaravgifter</t>
  </si>
  <si>
    <t>skatter</t>
  </si>
  <si>
    <t>bankavgifter</t>
  </si>
  <si>
    <t>lokalhyra</t>
  </si>
  <si>
    <t>REV</t>
  </si>
  <si>
    <t>lantmäterikostnad</t>
  </si>
  <si>
    <t>jourkostnad Claes</t>
  </si>
  <si>
    <t>jourkostnad Jens</t>
  </si>
  <si>
    <t>Bidrag Trafikverket</t>
  </si>
  <si>
    <t>Budget 2019</t>
  </si>
  <si>
    <t>Utfall 2018</t>
  </si>
  <si>
    <t>Övriga intäkter</t>
  </si>
  <si>
    <t>hemsida</t>
  </si>
  <si>
    <t>avrinning Fagerhult</t>
  </si>
  <si>
    <t>årsmöte</t>
  </si>
  <si>
    <t>Kostnadsersättningar</t>
  </si>
  <si>
    <t>Utfall 2018 och Budget 2019</t>
  </si>
  <si>
    <t>Utfall 2019</t>
  </si>
  <si>
    <t>Budget 2020</t>
  </si>
  <si>
    <t>Skatteverket</t>
  </si>
  <si>
    <t>Budget 2021</t>
  </si>
  <si>
    <t>Utfall 2020</t>
  </si>
  <si>
    <t>Utfall 2020 och Budget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</si>
</sst>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AEFDB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 applyFont="1"/>
    <xf numFmtId="3" fontId="0" fillId="0" borderId="0" xfId="0" applyNumberFormat="1" applyFont="1" applyBorder="1"/>
    <xf numFmtId="0" fontId="0" fillId="0" borderId="0" xfId="0" applyFont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3" fontId="0" fillId="0" borderId="0" xfId="0" applyNumberFormat="1" applyBorder="1"/>
    <xf numFmtId="0" fontId="5" fillId="0" borderId="0" xfId="0" applyFont="1" applyBorder="1"/>
    <xf numFmtId="0" fontId="0" fillId="0" borderId="0" xfId="0" applyFont="1"/>
    <xf numFmtId="0" fontId="0" fillId="0" borderId="0" xfId="0" applyFont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quotePrefix="1" applyBorder="1" applyAlignme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3" fontId="4" fillId="2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/>
    <xf numFmtId="3" fontId="4" fillId="0" borderId="1" xfId="0" applyNumberFormat="1" applyFont="1" applyFill="1" applyBorder="1"/>
    <xf numFmtId="0" fontId="0" fillId="0" borderId="0" xfId="0" quotePrefix="1" applyFill="1" applyBorder="1" applyAlignment="1"/>
    <xf numFmtId="0" fontId="3" fillId="0" borderId="0" xfId="0" applyFont="1" applyAlignment="1">
      <alignment horizontal="center"/>
    </xf>
    <xf numFmtId="0" fontId="0" fillId="0" borderId="0" xfId="0" applyFont="1" applyFill="1" applyBorder="1" applyAlignment="1"/>
    <xf numFmtId="3" fontId="6" fillId="3" borderId="2" xfId="0" applyNumberFormat="1" applyFont="1" applyFill="1" applyBorder="1" applyAlignment="1">
      <alignment horizontal="right" wrapText="1" readingOrder="1"/>
    </xf>
    <xf numFmtId="0" fontId="6" fillId="3" borderId="2" xfId="0" applyFont="1" applyFill="1" applyBorder="1" applyAlignment="1">
      <alignment horizontal="right" wrapText="1" readingOrder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6" fillId="3" borderId="0" xfId="0" applyNumberFormat="1" applyFont="1" applyFill="1" applyBorder="1" applyAlignment="1">
      <alignment horizontal="right" wrapText="1" readingOrder="1"/>
    </xf>
    <xf numFmtId="3" fontId="7" fillId="3" borderId="2" xfId="0" applyNumberFormat="1" applyFont="1" applyFill="1" applyBorder="1" applyAlignment="1">
      <alignment horizontal="right" wrapText="1" readingOrder="1"/>
    </xf>
    <xf numFmtId="0" fontId="1" fillId="0" borderId="0" xfId="0" quotePrefix="1" applyFont="1" applyBorder="1" applyAlignment="1"/>
    <xf numFmtId="0" fontId="1" fillId="0" borderId="0" xfId="0" quotePrefix="1" applyFont="1" applyFill="1" applyBorder="1" applyAlignment="1"/>
    <xf numFmtId="0" fontId="7" fillId="3" borderId="2" xfId="0" applyFont="1" applyFill="1" applyBorder="1" applyAlignment="1">
      <alignment horizontal="right" wrapText="1" readingOrder="1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3" fontId="7" fillId="3" borderId="4" xfId="0" applyNumberFormat="1" applyFont="1" applyFill="1" applyBorder="1" applyAlignment="1">
      <alignment horizontal="right" wrapText="1" readingOrder="1"/>
    </xf>
    <xf numFmtId="3" fontId="4" fillId="0" borderId="0" xfId="0" applyNumberFormat="1" applyFont="1"/>
    <xf numFmtId="3" fontId="3" fillId="0" borderId="0" xfId="0" applyNumberFormat="1" applyFont="1"/>
    <xf numFmtId="0" fontId="2" fillId="0" borderId="0" xfId="0" applyFont="1" applyFill="1"/>
    <xf numFmtId="0" fontId="3" fillId="0" borderId="0" xfId="0" applyFont="1" applyFill="1"/>
    <xf numFmtId="0" fontId="3" fillId="0" borderId="3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7" fillId="2" borderId="4" xfId="0" applyNumberFormat="1" applyFont="1" applyFill="1" applyBorder="1" applyAlignment="1">
      <alignment horizontal="right" wrapText="1" readingOrder="1"/>
    </xf>
    <xf numFmtId="3" fontId="6" fillId="2" borderId="2" xfId="0" applyNumberFormat="1" applyFont="1" applyFill="1" applyBorder="1" applyAlignment="1">
      <alignment horizontal="right" wrapText="1" readingOrder="1"/>
    </xf>
    <xf numFmtId="3" fontId="7" fillId="2" borderId="2" xfId="0" applyNumberFormat="1" applyFont="1" applyFill="1" applyBorder="1" applyAlignment="1">
      <alignment horizontal="right" wrapText="1" readingOrder="1"/>
    </xf>
    <xf numFmtId="3" fontId="6" fillId="2" borderId="0" xfId="0" applyNumberFormat="1" applyFont="1" applyFill="1" applyBorder="1" applyAlignment="1">
      <alignment horizontal="right" wrapText="1" readingOrder="1"/>
    </xf>
    <xf numFmtId="3" fontId="3" fillId="2" borderId="0" xfId="0" applyNumberFormat="1" applyFont="1" applyFill="1"/>
    <xf numFmtId="3" fontId="4" fillId="2" borderId="1" xfId="0" applyNumberFormat="1" applyFont="1" applyFill="1" applyBorder="1"/>
    <xf numFmtId="3" fontId="6" fillId="2" borderId="4" xfId="0" applyNumberFormat="1" applyFont="1" applyFill="1" applyBorder="1" applyAlignment="1">
      <alignment horizontal="right" wrapText="1" readingOrder="1"/>
    </xf>
    <xf numFmtId="0" fontId="4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opLeftCell="A5" workbookViewId="0">
      <selection activeCell="I14" sqref="I14"/>
    </sheetView>
  </sheetViews>
  <sheetFormatPr defaultRowHeight="14.5" x14ac:dyDescent="0.35"/>
  <cols>
    <col min="1" max="1" width="25.54296875" bestFit="1" customWidth="1"/>
    <col min="3" max="3" width="16" customWidth="1"/>
    <col min="4" max="4" width="13.1796875" customWidth="1"/>
    <col min="5" max="5" width="16.81640625" customWidth="1"/>
    <col min="7" max="7" width="12.81640625" bestFit="1" customWidth="1"/>
  </cols>
  <sheetData>
    <row r="1" spans="1:8" s="4" customFormat="1" ht="18.5" x14ac:dyDescent="0.45">
      <c r="A1" s="4" t="s">
        <v>0</v>
      </c>
    </row>
    <row r="3" spans="1:8" s="5" customFormat="1" ht="15.5" x14ac:dyDescent="0.35">
      <c r="A3" s="5" t="s">
        <v>26</v>
      </c>
    </row>
    <row r="5" spans="1:8" s="5" customFormat="1" ht="15.5" x14ac:dyDescent="0.35">
      <c r="A5" s="5" t="s">
        <v>3</v>
      </c>
      <c r="B5" s="25"/>
      <c r="C5" s="25" t="s">
        <v>18</v>
      </c>
      <c r="D5" s="25" t="s">
        <v>25</v>
      </c>
      <c r="E5" s="33" t="s">
        <v>26</v>
      </c>
    </row>
    <row r="6" spans="1:8" s="6" customFormat="1" ht="16" thickBot="1" x14ac:dyDescent="0.4">
      <c r="B6" s="26"/>
      <c r="C6" s="74" t="s">
        <v>1</v>
      </c>
      <c r="D6" s="74"/>
      <c r="E6" s="74"/>
    </row>
    <row r="7" spans="1:8" s="6" customFormat="1" ht="16" thickBot="1" x14ac:dyDescent="0.4">
      <c r="A7" s="6" t="s">
        <v>2</v>
      </c>
      <c r="B7" s="26"/>
      <c r="C7" s="28">
        <v>1401920</v>
      </c>
      <c r="D7" s="35">
        <v>1420775</v>
      </c>
      <c r="E7" s="28">
        <v>1417000</v>
      </c>
    </row>
    <row r="8" spans="1:8" s="6" customFormat="1" ht="16" thickBot="1" x14ac:dyDescent="0.4">
      <c r="A8" s="6" t="s">
        <v>5</v>
      </c>
      <c r="B8" s="26"/>
      <c r="C8" s="28">
        <v>10000</v>
      </c>
      <c r="D8" s="36">
        <v>0</v>
      </c>
      <c r="E8" s="28">
        <v>10000</v>
      </c>
    </row>
    <row r="9" spans="1:8" s="6" customFormat="1" ht="16" thickBot="1" x14ac:dyDescent="0.4">
      <c r="A9" s="6" t="s">
        <v>4</v>
      </c>
      <c r="B9" s="26"/>
      <c r="C9" s="28">
        <v>156000</v>
      </c>
      <c r="D9" s="35">
        <v>257159</v>
      </c>
      <c r="E9" s="28">
        <v>126000</v>
      </c>
    </row>
    <row r="10" spans="1:8" s="6" customFormat="1" ht="16" thickBot="1" x14ac:dyDescent="0.4">
      <c r="A10" s="6" t="s">
        <v>19</v>
      </c>
      <c r="B10" s="26"/>
      <c r="C10" s="28"/>
      <c r="D10" s="35">
        <v>40430</v>
      </c>
      <c r="E10" s="28">
        <v>0</v>
      </c>
    </row>
    <row r="11" spans="1:8" s="6" customFormat="1" ht="16" thickBot="1" x14ac:dyDescent="0.4">
      <c r="A11" s="6" t="s">
        <v>16</v>
      </c>
      <c r="B11" s="26"/>
      <c r="C11" s="28">
        <v>0</v>
      </c>
      <c r="D11" s="36">
        <v>0</v>
      </c>
      <c r="E11" s="28">
        <v>197000</v>
      </c>
    </row>
    <row r="12" spans="1:8" s="6" customFormat="1" ht="15.5" x14ac:dyDescent="0.35">
      <c r="A12" s="6" t="s">
        <v>6</v>
      </c>
      <c r="B12" s="26"/>
      <c r="C12" s="28">
        <v>0</v>
      </c>
      <c r="D12" s="29">
        <v>0</v>
      </c>
      <c r="E12" s="28">
        <v>0</v>
      </c>
    </row>
    <row r="13" spans="1:8" s="6" customFormat="1" ht="15.5" x14ac:dyDescent="0.35">
      <c r="B13" s="26"/>
      <c r="C13" s="30">
        <f>SUM(C7:C12)</f>
        <v>1567920</v>
      </c>
      <c r="D13" s="30">
        <f>SUM(D7:D12)</f>
        <v>1718364</v>
      </c>
      <c r="E13" s="30">
        <f>SUM(E7:E12)</f>
        <v>1750000</v>
      </c>
    </row>
    <row r="14" spans="1:8" s="6" customFormat="1" ht="15.5" x14ac:dyDescent="0.35">
      <c r="B14" s="26"/>
      <c r="C14" s="29"/>
      <c r="D14" s="29"/>
      <c r="E14" s="29"/>
    </row>
    <row r="15" spans="1:8" s="6" customFormat="1" ht="16" thickBot="1" x14ac:dyDescent="0.4">
      <c r="B15" s="26"/>
      <c r="C15" s="75" t="s">
        <v>11</v>
      </c>
      <c r="D15" s="75"/>
      <c r="E15" s="75"/>
    </row>
    <row r="16" spans="1:8" s="6" customFormat="1" ht="16" thickBot="1" x14ac:dyDescent="0.4">
      <c r="A16" s="6" t="s">
        <v>7</v>
      </c>
      <c r="B16" s="26"/>
      <c r="C16" s="28">
        <v>-250000</v>
      </c>
      <c r="D16" s="35">
        <v>-355969</v>
      </c>
      <c r="E16" s="28">
        <v>-300000</v>
      </c>
      <c r="H16" s="27"/>
    </row>
    <row r="17" spans="1:7" s="6" customFormat="1" ht="16" thickBot="1" x14ac:dyDescent="0.4">
      <c r="A17" s="6" t="s">
        <v>9</v>
      </c>
      <c r="B17" s="26"/>
      <c r="C17" s="28">
        <v>-500000</v>
      </c>
      <c r="D17" s="35">
        <v>-252723</v>
      </c>
      <c r="E17" s="28">
        <v>-400000</v>
      </c>
    </row>
    <row r="18" spans="1:7" s="6" customFormat="1" ht="16" thickBot="1" x14ac:dyDescent="0.4">
      <c r="A18" s="6" t="s">
        <v>17</v>
      </c>
      <c r="B18" s="26"/>
      <c r="C18" s="28">
        <v>-650000</v>
      </c>
      <c r="D18" s="35">
        <v>-555796</v>
      </c>
      <c r="E18" s="28">
        <v>-1000000</v>
      </c>
    </row>
    <row r="19" spans="1:7" s="6" customFormat="1" ht="16" thickBot="1" x14ac:dyDescent="0.4">
      <c r="A19" s="6" t="s">
        <v>8</v>
      </c>
      <c r="B19" s="26"/>
      <c r="C19" s="28">
        <v>-145000</v>
      </c>
      <c r="D19" s="35">
        <v>-136188</v>
      </c>
      <c r="E19" s="28">
        <v>-140000</v>
      </c>
    </row>
    <row r="20" spans="1:7" s="6" customFormat="1" ht="15.5" x14ac:dyDescent="0.35">
      <c r="B20" s="26"/>
      <c r="C20" s="30">
        <f>SUM(C16:C19)</f>
        <v>-1545000</v>
      </c>
      <c r="D20" s="30">
        <f>SUM(D16:D19)</f>
        <v>-1300676</v>
      </c>
      <c r="E20" s="30">
        <f>SUM(E16:E19)</f>
        <v>-1840000</v>
      </c>
    </row>
    <row r="21" spans="1:7" s="5" customFormat="1" ht="15.5" x14ac:dyDescent="0.35">
      <c r="A21" s="6"/>
      <c r="B21" s="26"/>
      <c r="C21" s="31"/>
      <c r="D21" s="31"/>
      <c r="E21" s="31"/>
    </row>
    <row r="22" spans="1:7" ht="15.5" x14ac:dyDescent="0.35">
      <c r="A22" s="5" t="s">
        <v>10</v>
      </c>
      <c r="B22" s="25"/>
      <c r="C22" s="30">
        <f>SUM(C13,C20)</f>
        <v>22920</v>
      </c>
      <c r="D22" s="30">
        <f>SUM(D13,D20)</f>
        <v>417688</v>
      </c>
      <c r="E22" s="30">
        <f>SUM(E13,E20)</f>
        <v>-90000</v>
      </c>
    </row>
    <row r="23" spans="1:7" ht="15.5" x14ac:dyDescent="0.35">
      <c r="A23" s="5"/>
      <c r="B23" s="25"/>
      <c r="C23" s="30"/>
      <c r="D23" s="30"/>
      <c r="E23" s="30"/>
    </row>
    <row r="24" spans="1:7" x14ac:dyDescent="0.35">
      <c r="A24" s="19" t="s">
        <v>13</v>
      </c>
      <c r="D24" s="1"/>
      <c r="E24" s="1"/>
    </row>
    <row r="25" spans="1:7" s="2" customFormat="1" x14ac:dyDescent="0.35">
      <c r="B25" s="10"/>
      <c r="C25" s="10"/>
      <c r="D25" s="11"/>
      <c r="E25" s="11"/>
      <c r="F25" s="10"/>
      <c r="G25" s="10"/>
    </row>
    <row r="26" spans="1:7" s="2" customFormat="1" x14ac:dyDescent="0.35">
      <c r="A26" s="19" t="s">
        <v>1</v>
      </c>
      <c r="B26" s="10"/>
      <c r="C26" s="10"/>
      <c r="D26" s="11"/>
      <c r="E26" s="11"/>
      <c r="F26" s="10"/>
      <c r="G26" s="10"/>
    </row>
    <row r="27" spans="1:7" s="2" customFormat="1" x14ac:dyDescent="0.35">
      <c r="A27" s="23" t="s">
        <v>27</v>
      </c>
      <c r="B27" s="10"/>
      <c r="C27" s="10"/>
      <c r="D27" s="11"/>
      <c r="E27" s="11"/>
      <c r="F27" s="10"/>
      <c r="G27" s="10"/>
    </row>
    <row r="28" spans="1:7" s="2" customFormat="1" x14ac:dyDescent="0.35">
      <c r="A28" s="34" t="s">
        <v>28</v>
      </c>
      <c r="B28" s="10"/>
      <c r="C28" s="10"/>
      <c r="D28" s="11"/>
      <c r="E28" s="11"/>
      <c r="F28" s="10"/>
      <c r="G28" s="10"/>
    </row>
    <row r="29" spans="1:7" s="2" customFormat="1" x14ac:dyDescent="0.35">
      <c r="A29" s="19" t="s">
        <v>11</v>
      </c>
      <c r="B29" s="10"/>
      <c r="C29" s="10"/>
      <c r="D29" s="11"/>
      <c r="E29" s="11"/>
      <c r="F29" s="10"/>
      <c r="G29" s="10"/>
    </row>
    <row r="30" spans="1:7" s="17" customFormat="1" x14ac:dyDescent="0.35">
      <c r="A30" s="23" t="s">
        <v>14</v>
      </c>
      <c r="B30" s="18"/>
      <c r="C30" s="18"/>
      <c r="D30" s="8"/>
      <c r="E30" s="8"/>
      <c r="F30" s="18"/>
      <c r="G30" s="18"/>
    </row>
    <row r="31" spans="1:7" s="2" customFormat="1" x14ac:dyDescent="0.35">
      <c r="A31" s="23" t="s">
        <v>20</v>
      </c>
      <c r="B31" s="14"/>
      <c r="C31" s="14"/>
      <c r="D31" s="10"/>
      <c r="E31" s="11"/>
    </row>
    <row r="32" spans="1:7" s="17" customFormat="1" x14ac:dyDescent="0.35">
      <c r="A32" s="18" t="s">
        <v>21</v>
      </c>
      <c r="B32" s="8"/>
    </row>
    <row r="33" spans="1:7" s="2" customFormat="1" x14ac:dyDescent="0.35">
      <c r="A33" s="21" t="s">
        <v>22</v>
      </c>
      <c r="B33" s="14"/>
      <c r="C33" s="14"/>
      <c r="D33" s="10"/>
      <c r="E33" s="11"/>
      <c r="F33" s="10"/>
      <c r="G33" s="11"/>
    </row>
    <row r="34" spans="1:7" s="2" customFormat="1" x14ac:dyDescent="0.35">
      <c r="A34" s="22" t="s">
        <v>12</v>
      </c>
      <c r="B34" s="14"/>
      <c r="C34" s="14"/>
      <c r="D34" s="10"/>
      <c r="E34" s="11"/>
      <c r="F34" s="10"/>
      <c r="G34" s="11"/>
    </row>
    <row r="35" spans="1:7" s="2" customFormat="1" x14ac:dyDescent="0.35">
      <c r="A35" s="23" t="s">
        <v>15</v>
      </c>
      <c r="B35" s="14"/>
      <c r="C35" s="14"/>
      <c r="D35" s="10"/>
      <c r="E35" s="11"/>
      <c r="F35" s="10"/>
      <c r="G35" s="11"/>
    </row>
    <row r="36" spans="1:7" s="2" customFormat="1" x14ac:dyDescent="0.35">
      <c r="A36" s="22"/>
      <c r="B36" s="14"/>
      <c r="C36" s="14"/>
      <c r="D36" s="10"/>
      <c r="E36" s="11"/>
      <c r="F36" s="10"/>
      <c r="G36" s="11"/>
    </row>
    <row r="37" spans="1:7" s="2" customFormat="1" x14ac:dyDescent="0.35">
      <c r="A37" s="20" t="s">
        <v>10</v>
      </c>
      <c r="B37" s="14"/>
      <c r="C37" s="14"/>
      <c r="D37" s="10"/>
      <c r="E37" s="11"/>
      <c r="F37" s="10"/>
      <c r="G37" s="11"/>
    </row>
    <row r="38" spans="1:7" s="2" customFormat="1" x14ac:dyDescent="0.35">
      <c r="A38" s="32" t="s">
        <v>23</v>
      </c>
      <c r="B38" s="12"/>
      <c r="C38" s="12"/>
      <c r="D38" s="10"/>
      <c r="E38" s="8"/>
      <c r="F38" s="10"/>
      <c r="G38" s="11"/>
    </row>
    <row r="39" spans="1:7" s="2" customFormat="1" x14ac:dyDescent="0.35">
      <c r="A39" s="24" t="s">
        <v>24</v>
      </c>
      <c r="B39" s="12"/>
      <c r="C39" s="12"/>
      <c r="D39" s="10"/>
      <c r="E39" s="8"/>
      <c r="F39" s="10"/>
      <c r="G39" s="11"/>
    </row>
    <row r="40" spans="1:7" s="2" customFormat="1" x14ac:dyDescent="0.35">
      <c r="A40" s="19"/>
      <c r="B40" s="12"/>
      <c r="C40" s="12"/>
      <c r="D40" s="10"/>
      <c r="E40" s="11"/>
      <c r="F40" s="10"/>
      <c r="G40" s="10"/>
    </row>
    <row r="41" spans="1:7" x14ac:dyDescent="0.35">
      <c r="A41" s="21"/>
      <c r="B41" s="12"/>
      <c r="C41" s="12"/>
      <c r="D41" s="13"/>
      <c r="E41" s="15"/>
      <c r="F41" s="13"/>
      <c r="G41" s="13"/>
    </row>
    <row r="42" spans="1:7" x14ac:dyDescent="0.35">
      <c r="A42" s="16"/>
      <c r="B42" s="12"/>
      <c r="C42" s="12"/>
      <c r="D42" s="13"/>
      <c r="E42" s="15"/>
      <c r="F42" s="13"/>
      <c r="G42" s="13"/>
    </row>
    <row r="43" spans="1:7" x14ac:dyDescent="0.35">
      <c r="B43" s="9"/>
      <c r="C43" s="9"/>
      <c r="E43" s="7"/>
    </row>
    <row r="44" spans="1:7" x14ac:dyDescent="0.35">
      <c r="A44" s="18"/>
      <c r="B44" s="12"/>
      <c r="C44" s="12"/>
      <c r="D44" s="13"/>
      <c r="E44" s="8"/>
    </row>
    <row r="45" spans="1:7" s="2" customFormat="1" x14ac:dyDescent="0.35">
      <c r="B45" s="9"/>
      <c r="C45" s="9"/>
      <c r="E45" s="3"/>
    </row>
    <row r="46" spans="1:7" x14ac:dyDescent="0.35">
      <c r="B46" s="9"/>
      <c r="C46" s="9"/>
      <c r="D46" s="1"/>
      <c r="E46" s="1"/>
    </row>
    <row r="47" spans="1:7" x14ac:dyDescent="0.35">
      <c r="D47" s="1"/>
      <c r="E47" s="1"/>
    </row>
  </sheetData>
  <sortState xmlns:xlrd2="http://schemas.microsoft.com/office/spreadsheetml/2017/richdata2" ref="A24:G30">
    <sortCondition ref="G24:G30"/>
  </sortState>
  <mergeCells count="2">
    <mergeCell ref="C6:E6"/>
    <mergeCell ref="C15:E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"/>
  <sheetViews>
    <sheetView workbookViewId="0">
      <selection activeCell="A3" sqref="A3"/>
    </sheetView>
  </sheetViews>
  <sheetFormatPr defaultRowHeight="14.5" x14ac:dyDescent="0.35"/>
  <cols>
    <col min="1" max="1" width="18.453125" style="2" customWidth="1"/>
    <col min="2" max="2" width="23.453125" style="40" customWidth="1"/>
    <col min="3" max="3" width="15.1796875" style="59" customWidth="1"/>
    <col min="4" max="4" width="13.1796875" customWidth="1"/>
    <col min="5" max="5" width="15.81640625" customWidth="1"/>
    <col min="7" max="7" width="12.81640625" bestFit="1" customWidth="1"/>
  </cols>
  <sheetData>
    <row r="1" spans="1:8" s="4" customFormat="1" ht="18.5" x14ac:dyDescent="0.45">
      <c r="A1" s="4" t="s">
        <v>0</v>
      </c>
      <c r="B1" s="38"/>
      <c r="C1" s="56"/>
    </row>
    <row r="3" spans="1:8" s="5" customFormat="1" ht="15.5" x14ac:dyDescent="0.35">
      <c r="A3" s="5" t="s">
        <v>30</v>
      </c>
      <c r="B3" s="39"/>
      <c r="C3" s="57"/>
    </row>
    <row r="5" spans="1:8" s="5" customFormat="1" ht="15.5" x14ac:dyDescent="0.35">
      <c r="A5" s="50" t="s">
        <v>3</v>
      </c>
      <c r="B5" s="51"/>
      <c r="C5" s="58" t="s">
        <v>26</v>
      </c>
      <c r="D5" s="52" t="s">
        <v>29</v>
      </c>
      <c r="E5" s="52" t="s">
        <v>30</v>
      </c>
    </row>
    <row r="6" spans="1:8" s="6" customFormat="1" ht="15.5" x14ac:dyDescent="0.35">
      <c r="A6" s="5"/>
      <c r="B6" s="37"/>
      <c r="C6" s="76" t="s">
        <v>1</v>
      </c>
      <c r="D6" s="77"/>
      <c r="E6" s="78"/>
    </row>
    <row r="7" spans="1:8" s="6" customFormat="1" ht="16" thickBot="1" x14ac:dyDescent="0.4">
      <c r="A7" s="5" t="s">
        <v>2</v>
      </c>
      <c r="B7" s="37"/>
      <c r="C7" s="30">
        <v>1417000</v>
      </c>
      <c r="D7" s="53">
        <v>1409980</v>
      </c>
      <c r="E7" s="55">
        <v>1531600</v>
      </c>
    </row>
    <row r="8" spans="1:8" s="6" customFormat="1" ht="16" thickBot="1" x14ac:dyDescent="0.4">
      <c r="A8" s="5" t="s">
        <v>5</v>
      </c>
      <c r="B8" s="37"/>
      <c r="C8" s="30">
        <v>10000</v>
      </c>
      <c r="D8" s="46">
        <v>10500</v>
      </c>
      <c r="E8" s="55">
        <v>10000</v>
      </c>
    </row>
    <row r="9" spans="1:8" s="6" customFormat="1" ht="16" thickBot="1" x14ac:dyDescent="0.4">
      <c r="A9" s="5" t="s">
        <v>51</v>
      </c>
      <c r="B9" s="37"/>
      <c r="C9" s="30">
        <v>126000</v>
      </c>
      <c r="D9" s="46">
        <v>126046</v>
      </c>
      <c r="E9" s="55">
        <v>123000</v>
      </c>
    </row>
    <row r="10" spans="1:8" s="6" customFormat="1" ht="16" thickBot="1" x14ac:dyDescent="0.4">
      <c r="A10" s="5" t="s">
        <v>16</v>
      </c>
      <c r="B10" s="37"/>
      <c r="C10" s="30">
        <v>197000</v>
      </c>
      <c r="D10" s="49">
        <v>202370</v>
      </c>
      <c r="E10" s="55">
        <v>200000</v>
      </c>
    </row>
    <row r="11" spans="1:8" s="6" customFormat="1" ht="15.5" x14ac:dyDescent="0.35">
      <c r="A11" s="5" t="s">
        <v>6</v>
      </c>
      <c r="B11" s="37"/>
      <c r="C11" s="30">
        <v>0</v>
      </c>
      <c r="D11" s="30">
        <v>0</v>
      </c>
      <c r="E11" s="55">
        <v>0</v>
      </c>
    </row>
    <row r="12" spans="1:8" s="6" customFormat="1" ht="15.5" x14ac:dyDescent="0.35">
      <c r="A12" s="5"/>
      <c r="B12" s="37"/>
      <c r="C12" s="30">
        <f>SUM(C7:C11)</f>
        <v>1750000</v>
      </c>
      <c r="D12" s="30">
        <f>SUM(D7:D11)</f>
        <v>1748896</v>
      </c>
      <c r="E12" s="30">
        <f>SUM(E7:E11)</f>
        <v>1864600</v>
      </c>
    </row>
    <row r="13" spans="1:8" s="6" customFormat="1" ht="15.5" x14ac:dyDescent="0.35">
      <c r="A13" s="5"/>
      <c r="B13" s="37"/>
      <c r="C13" s="29"/>
      <c r="D13" s="29"/>
      <c r="E13" s="29"/>
    </row>
    <row r="14" spans="1:8" s="6" customFormat="1" ht="15.5" x14ac:dyDescent="0.35">
      <c r="A14" s="5"/>
      <c r="B14" s="37"/>
      <c r="C14" s="79" t="s">
        <v>11</v>
      </c>
      <c r="D14" s="80"/>
      <c r="E14" s="81"/>
    </row>
    <row r="15" spans="1:8" s="6" customFormat="1" ht="16" thickBot="1" x14ac:dyDescent="0.4">
      <c r="A15" s="5" t="s">
        <v>7</v>
      </c>
      <c r="B15" s="37"/>
      <c r="C15" s="30">
        <v>-300000</v>
      </c>
      <c r="D15" s="53">
        <v>-402507</v>
      </c>
      <c r="E15" s="55">
        <f>SUM(E16:E18)</f>
        <v>-420500</v>
      </c>
      <c r="H15" s="27"/>
    </row>
    <row r="16" spans="1:8" s="6" customFormat="1" ht="16" thickBot="1" x14ac:dyDescent="0.4">
      <c r="A16" s="5"/>
      <c r="B16" s="37" t="s">
        <v>31</v>
      </c>
      <c r="C16" s="29"/>
      <c r="D16" s="35">
        <v>-271007</v>
      </c>
      <c r="E16" s="54">
        <v>-250000</v>
      </c>
      <c r="H16" s="27"/>
    </row>
    <row r="17" spans="1:8" s="6" customFormat="1" ht="16" thickBot="1" x14ac:dyDescent="0.4">
      <c r="A17" s="5"/>
      <c r="B17" s="37" t="s">
        <v>49</v>
      </c>
      <c r="C17" s="29"/>
      <c r="D17" s="35">
        <v>-53500</v>
      </c>
      <c r="E17" s="54">
        <v>-53500</v>
      </c>
      <c r="H17" s="27"/>
    </row>
    <row r="18" spans="1:8" s="6" customFormat="1" ht="16" thickBot="1" x14ac:dyDescent="0.4">
      <c r="A18" s="5"/>
      <c r="B18" s="37" t="s">
        <v>50</v>
      </c>
      <c r="C18" s="29"/>
      <c r="D18" s="35">
        <v>-78000</v>
      </c>
      <c r="E18" s="54">
        <v>-117000</v>
      </c>
      <c r="H18" s="27"/>
    </row>
    <row r="19" spans="1:8" s="6" customFormat="1" ht="16" thickBot="1" x14ac:dyDescent="0.4">
      <c r="A19" s="5" t="s">
        <v>9</v>
      </c>
      <c r="B19" s="37"/>
      <c r="C19" s="30">
        <v>-400000</v>
      </c>
      <c r="D19" s="46">
        <v>-361118</v>
      </c>
      <c r="E19" s="55">
        <f>SUM(E20:E24)</f>
        <v>-345000</v>
      </c>
    </row>
    <row r="20" spans="1:8" s="6" customFormat="1" ht="16" thickBot="1" x14ac:dyDescent="0.4">
      <c r="A20" s="5"/>
      <c r="B20" s="37" t="s">
        <v>32</v>
      </c>
      <c r="C20" s="29"/>
      <c r="D20" s="35">
        <v>-166465</v>
      </c>
      <c r="E20" s="54">
        <v>-170000</v>
      </c>
    </row>
    <row r="21" spans="1:8" s="6" customFormat="1" ht="16" thickBot="1" x14ac:dyDescent="0.4">
      <c r="A21" s="5"/>
      <c r="B21" s="37" t="s">
        <v>33</v>
      </c>
      <c r="C21" s="29"/>
      <c r="D21" s="35">
        <v>-47750</v>
      </c>
      <c r="E21" s="54">
        <v>-50000</v>
      </c>
    </row>
    <row r="22" spans="1:8" s="6" customFormat="1" ht="16" thickBot="1" x14ac:dyDescent="0.4">
      <c r="A22" s="5"/>
      <c r="B22" s="37" t="s">
        <v>34</v>
      </c>
      <c r="C22" s="29"/>
      <c r="D22" s="35">
        <v>-65778</v>
      </c>
      <c r="E22" s="54">
        <v>-70000</v>
      </c>
    </row>
    <row r="23" spans="1:8" s="6" customFormat="1" ht="16" thickBot="1" x14ac:dyDescent="0.4">
      <c r="A23" s="5"/>
      <c r="B23" s="37" t="s">
        <v>35</v>
      </c>
      <c r="C23" s="29"/>
      <c r="D23" s="35">
        <v>-16875</v>
      </c>
      <c r="E23" s="54">
        <v>-15000</v>
      </c>
    </row>
    <row r="24" spans="1:8" s="6" customFormat="1" ht="16" thickBot="1" x14ac:dyDescent="0.4">
      <c r="A24" s="5"/>
      <c r="B24" s="37" t="s">
        <v>36</v>
      </c>
      <c r="C24" s="29"/>
      <c r="D24" s="35">
        <v>-64250</v>
      </c>
      <c r="E24" s="54">
        <v>-40000</v>
      </c>
    </row>
    <row r="25" spans="1:8" s="6" customFormat="1" ht="16" thickBot="1" x14ac:dyDescent="0.4">
      <c r="A25" s="5" t="s">
        <v>17</v>
      </c>
      <c r="B25" s="37"/>
      <c r="C25" s="30">
        <v>-1000000</v>
      </c>
      <c r="D25" s="46">
        <v>-974444</v>
      </c>
      <c r="E25" s="55">
        <v>-1000000</v>
      </c>
    </row>
    <row r="26" spans="1:8" s="6" customFormat="1" ht="16" thickBot="1" x14ac:dyDescent="0.4">
      <c r="A26" s="5" t="s">
        <v>8</v>
      </c>
      <c r="B26" s="37"/>
      <c r="C26" s="30">
        <v>-140000</v>
      </c>
      <c r="D26" s="46">
        <v>-134259</v>
      </c>
      <c r="E26" s="55">
        <f>SUM(E27:E38)</f>
        <v>-136000</v>
      </c>
    </row>
    <row r="27" spans="1:8" s="6" customFormat="1" ht="15.5" x14ac:dyDescent="0.35">
      <c r="A27" s="5"/>
      <c r="B27" s="37" t="s">
        <v>37</v>
      </c>
      <c r="C27" s="29"/>
      <c r="D27" s="45">
        <v>-57000</v>
      </c>
      <c r="E27" s="54">
        <v>-57000</v>
      </c>
    </row>
    <row r="28" spans="1:8" s="6" customFormat="1" ht="15.5" x14ac:dyDescent="0.35">
      <c r="A28" s="5"/>
      <c r="B28" s="37" t="s">
        <v>38</v>
      </c>
      <c r="C28" s="29"/>
      <c r="D28" s="45">
        <v>-30</v>
      </c>
      <c r="E28" s="54">
        <v>-100</v>
      </c>
    </row>
    <row r="29" spans="1:8" s="6" customFormat="1" ht="15.5" x14ac:dyDescent="0.35">
      <c r="A29" s="5"/>
      <c r="B29" s="37" t="s">
        <v>39</v>
      </c>
      <c r="C29" s="29"/>
      <c r="D29" s="45">
        <v>-2763</v>
      </c>
      <c r="E29" s="54">
        <v>-2800</v>
      </c>
    </row>
    <row r="30" spans="1:8" s="6" customFormat="1" ht="15.5" x14ac:dyDescent="0.35">
      <c r="A30" s="5"/>
      <c r="B30" s="37" t="s">
        <v>40</v>
      </c>
      <c r="C30" s="29"/>
      <c r="D30" s="45">
        <v>-50000</v>
      </c>
      <c r="E30" s="54">
        <v>-50000</v>
      </c>
    </row>
    <row r="31" spans="1:8" s="6" customFormat="1" ht="15.5" x14ac:dyDescent="0.35">
      <c r="A31" s="5"/>
      <c r="B31" s="37" t="s">
        <v>41</v>
      </c>
      <c r="C31" s="29"/>
      <c r="D31" s="45">
        <v>-2376</v>
      </c>
      <c r="E31" s="54">
        <v>-3000</v>
      </c>
    </row>
    <row r="32" spans="1:8" s="6" customFormat="1" ht="15.5" x14ac:dyDescent="0.35">
      <c r="A32" s="5"/>
      <c r="B32" s="37" t="s">
        <v>42</v>
      </c>
      <c r="C32" s="29"/>
      <c r="D32" s="45">
        <v>-2104</v>
      </c>
      <c r="E32" s="54">
        <v>-2300</v>
      </c>
    </row>
    <row r="33" spans="1:7" s="6" customFormat="1" ht="15.5" x14ac:dyDescent="0.35">
      <c r="A33" s="5"/>
      <c r="B33" s="37" t="s">
        <v>45</v>
      </c>
      <c r="C33" s="29"/>
      <c r="D33" s="45">
        <v>-2412</v>
      </c>
      <c r="E33" s="54">
        <v>-2500</v>
      </c>
    </row>
    <row r="34" spans="1:7" s="6" customFormat="1" ht="15.5" x14ac:dyDescent="0.35">
      <c r="A34" s="5"/>
      <c r="B34" s="37" t="s">
        <v>47</v>
      </c>
      <c r="C34" s="29"/>
      <c r="D34" s="45">
        <v>-3060</v>
      </c>
      <c r="E34" s="54">
        <v>-3000</v>
      </c>
    </row>
    <row r="35" spans="1:7" s="6" customFormat="1" ht="15.5" x14ac:dyDescent="0.35">
      <c r="A35" s="5"/>
      <c r="B35" s="37" t="s">
        <v>48</v>
      </c>
      <c r="C35" s="29"/>
      <c r="D35" s="45">
        <v>-1450</v>
      </c>
      <c r="E35" s="54">
        <v>-5000</v>
      </c>
    </row>
    <row r="36" spans="1:7" s="6" customFormat="1" ht="15.5" x14ac:dyDescent="0.35">
      <c r="A36" s="5"/>
      <c r="B36" s="37" t="s">
        <v>43</v>
      </c>
      <c r="C36" s="29"/>
      <c r="D36" s="45">
        <v>-9642</v>
      </c>
      <c r="E36" s="54">
        <v>-10000</v>
      </c>
    </row>
    <row r="37" spans="1:7" s="6" customFormat="1" ht="15.5" x14ac:dyDescent="0.35">
      <c r="A37" s="5"/>
      <c r="B37" s="37" t="s">
        <v>44</v>
      </c>
      <c r="C37" s="29"/>
      <c r="D37" s="45">
        <v>-3122</v>
      </c>
      <c r="E37" s="54">
        <v>0</v>
      </c>
    </row>
    <row r="38" spans="1:7" s="6" customFormat="1" ht="15.5" x14ac:dyDescent="0.35">
      <c r="A38" s="5"/>
      <c r="B38" s="37" t="s">
        <v>46</v>
      </c>
      <c r="C38" s="29"/>
      <c r="D38" s="45">
        <v>-300</v>
      </c>
      <c r="E38" s="54">
        <v>-300</v>
      </c>
    </row>
    <row r="39" spans="1:7" s="6" customFormat="1" ht="15.5" x14ac:dyDescent="0.35">
      <c r="A39" s="5"/>
      <c r="B39" s="37"/>
      <c r="C39" s="30">
        <f>SUM(C15:C26)</f>
        <v>-1840000</v>
      </c>
      <c r="D39" s="30">
        <f>SUM(D26,D25,D19,D15)</f>
        <v>-1872328</v>
      </c>
      <c r="E39" s="30">
        <f>SUM(E26,E25,E19,E15)</f>
        <v>-1901500</v>
      </c>
    </row>
    <row r="40" spans="1:7" s="5" customFormat="1" ht="15.5" x14ac:dyDescent="0.35">
      <c r="B40" s="37"/>
      <c r="C40" s="31"/>
      <c r="D40" s="31"/>
      <c r="E40" s="31"/>
    </row>
    <row r="41" spans="1:7" ht="15.5" x14ac:dyDescent="0.35">
      <c r="A41" s="5" t="s">
        <v>10</v>
      </c>
      <c r="B41" s="39"/>
      <c r="C41" s="30">
        <f>SUM(C12,C39)</f>
        <v>-90000</v>
      </c>
      <c r="D41" s="30">
        <f>SUM(D12,D39)</f>
        <v>-123432</v>
      </c>
      <c r="E41" s="30">
        <f>SUM(E12,E39)</f>
        <v>-36900</v>
      </c>
    </row>
    <row r="42" spans="1:7" ht="15.5" x14ac:dyDescent="0.35">
      <c r="A42" s="5"/>
      <c r="B42" s="39"/>
      <c r="C42" s="30"/>
      <c r="D42" s="30"/>
      <c r="E42" s="30"/>
    </row>
    <row r="43" spans="1:7" x14ac:dyDescent="0.35">
      <c r="A43" s="19"/>
      <c r="D43" s="1"/>
      <c r="E43" s="1"/>
    </row>
    <row r="44" spans="1:7" s="2" customFormat="1" x14ac:dyDescent="0.35">
      <c r="B44" s="41"/>
      <c r="C44" s="60"/>
      <c r="D44" s="11"/>
      <c r="E44" s="11"/>
      <c r="F44" s="10"/>
      <c r="G44" s="10"/>
    </row>
    <row r="45" spans="1:7" s="2" customFormat="1" x14ac:dyDescent="0.35">
      <c r="A45" s="19"/>
      <c r="B45" s="41"/>
      <c r="C45" s="60"/>
      <c r="D45" s="11"/>
      <c r="E45" s="11"/>
      <c r="F45" s="10"/>
      <c r="G45" s="10"/>
    </row>
    <row r="46" spans="1:7" s="2" customFormat="1" x14ac:dyDescent="0.35">
      <c r="A46" s="47"/>
      <c r="B46" s="41"/>
      <c r="C46" s="60"/>
      <c r="D46" s="11"/>
      <c r="E46" s="11"/>
      <c r="F46" s="10"/>
      <c r="G46" s="10"/>
    </row>
    <row r="47" spans="1:7" s="2" customFormat="1" x14ac:dyDescent="0.35">
      <c r="A47" s="20"/>
      <c r="B47" s="41"/>
      <c r="C47" s="60"/>
      <c r="D47" s="11"/>
      <c r="E47" s="11"/>
      <c r="F47" s="10"/>
      <c r="G47" s="10"/>
    </row>
    <row r="48" spans="1:7" s="2" customFormat="1" x14ac:dyDescent="0.35">
      <c r="A48" s="19"/>
      <c r="B48" s="41"/>
      <c r="C48" s="60"/>
      <c r="D48" s="11"/>
      <c r="E48" s="11"/>
      <c r="F48" s="10"/>
      <c r="G48" s="10"/>
    </row>
    <row r="49" spans="1:7" s="17" customFormat="1" x14ac:dyDescent="0.35">
      <c r="A49" s="47"/>
      <c r="B49" s="42"/>
      <c r="C49" s="61"/>
      <c r="D49" s="8"/>
      <c r="E49" s="8"/>
      <c r="F49" s="18"/>
      <c r="G49" s="18"/>
    </row>
    <row r="50" spans="1:7" s="2" customFormat="1" x14ac:dyDescent="0.35">
      <c r="A50" s="47"/>
      <c r="B50" s="41"/>
      <c r="C50" s="62"/>
      <c r="D50" s="10"/>
      <c r="E50" s="11"/>
    </row>
    <row r="51" spans="1:7" s="17" customFormat="1" x14ac:dyDescent="0.35">
      <c r="A51" s="10"/>
      <c r="B51" s="43"/>
      <c r="C51" s="63"/>
    </row>
    <row r="52" spans="1:7" s="2" customFormat="1" x14ac:dyDescent="0.35">
      <c r="A52" s="19"/>
      <c r="B52" s="41"/>
      <c r="C52" s="62"/>
      <c r="D52" s="10"/>
      <c r="E52" s="11"/>
      <c r="F52" s="10"/>
      <c r="G52" s="11"/>
    </row>
    <row r="53" spans="1:7" s="2" customFormat="1" x14ac:dyDescent="0.35">
      <c r="A53" s="19"/>
      <c r="B53" s="41"/>
      <c r="C53" s="62"/>
      <c r="D53" s="10"/>
      <c r="E53" s="11"/>
      <c r="F53" s="10"/>
      <c r="G53" s="11"/>
    </row>
    <row r="54" spans="1:7" s="2" customFormat="1" x14ac:dyDescent="0.35">
      <c r="A54" s="47"/>
      <c r="B54" s="41"/>
      <c r="C54" s="62"/>
      <c r="D54" s="10"/>
      <c r="E54" s="11"/>
      <c r="F54" s="10"/>
      <c r="G54" s="11"/>
    </row>
    <row r="55" spans="1:7" s="2" customFormat="1" x14ac:dyDescent="0.35">
      <c r="A55" s="19"/>
      <c r="B55" s="41"/>
      <c r="C55" s="62"/>
      <c r="D55" s="10"/>
      <c r="E55" s="11"/>
      <c r="F55" s="10"/>
      <c r="G55" s="11"/>
    </row>
    <row r="56" spans="1:7" s="2" customFormat="1" x14ac:dyDescent="0.35">
      <c r="A56" s="20"/>
      <c r="B56" s="41"/>
      <c r="C56" s="62"/>
      <c r="D56" s="10"/>
      <c r="E56" s="11"/>
      <c r="F56" s="10"/>
      <c r="G56" s="11"/>
    </row>
    <row r="57" spans="1:7" s="2" customFormat="1" x14ac:dyDescent="0.35">
      <c r="A57" s="48"/>
      <c r="B57" s="42"/>
      <c r="C57" s="64"/>
      <c r="D57" s="10"/>
      <c r="E57" s="8"/>
      <c r="F57" s="10"/>
      <c r="G57" s="11"/>
    </row>
    <row r="58" spans="1:7" s="2" customFormat="1" x14ac:dyDescent="0.35">
      <c r="A58" s="20"/>
      <c r="B58" s="42"/>
      <c r="C58" s="64"/>
      <c r="D58" s="10"/>
      <c r="E58" s="8"/>
      <c r="F58" s="10"/>
      <c r="G58" s="11"/>
    </row>
    <row r="59" spans="1:7" s="2" customFormat="1" x14ac:dyDescent="0.35">
      <c r="A59" s="19"/>
      <c r="B59" s="42"/>
      <c r="C59" s="64"/>
      <c r="D59" s="10"/>
      <c r="E59" s="11"/>
      <c r="F59" s="10"/>
      <c r="G59" s="10"/>
    </row>
    <row r="60" spans="1:7" x14ac:dyDescent="0.35">
      <c r="A60" s="19"/>
      <c r="B60" s="42"/>
      <c r="C60" s="64"/>
      <c r="D60" s="13"/>
      <c r="E60" s="15"/>
      <c r="F60" s="13"/>
      <c r="G60" s="13"/>
    </row>
    <row r="61" spans="1:7" x14ac:dyDescent="0.35">
      <c r="A61" s="16"/>
      <c r="B61" s="42"/>
      <c r="C61" s="64"/>
      <c r="D61" s="13"/>
      <c r="E61" s="15"/>
      <c r="F61" s="13"/>
      <c r="G61" s="13"/>
    </row>
    <row r="62" spans="1:7" x14ac:dyDescent="0.35">
      <c r="B62" s="44"/>
      <c r="C62" s="65"/>
      <c r="E62" s="7"/>
    </row>
    <row r="63" spans="1:7" x14ac:dyDescent="0.35">
      <c r="A63" s="10"/>
      <c r="B63" s="42"/>
      <c r="C63" s="64"/>
      <c r="D63" s="13"/>
      <c r="E63" s="8"/>
    </row>
    <row r="64" spans="1:7" s="2" customFormat="1" x14ac:dyDescent="0.35">
      <c r="B64" s="44"/>
      <c r="C64" s="65"/>
      <c r="E64" s="3"/>
    </row>
    <row r="65" spans="2:5" x14ac:dyDescent="0.35">
      <c r="B65" s="44"/>
      <c r="C65" s="65"/>
      <c r="D65" s="1"/>
      <c r="E65" s="1"/>
    </row>
    <row r="66" spans="2:5" x14ac:dyDescent="0.35">
      <c r="D66" s="1"/>
      <c r="E66" s="1"/>
    </row>
  </sheetData>
  <mergeCells count="2">
    <mergeCell ref="C6:E6"/>
    <mergeCell ref="C14:E1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9"/>
  <sheetViews>
    <sheetView workbookViewId="0">
      <selection activeCell="H37" sqref="H37"/>
    </sheetView>
  </sheetViews>
  <sheetFormatPr defaultRowHeight="14.5" x14ac:dyDescent="0.35"/>
  <cols>
    <col min="1" max="1" width="18.453125" style="2" customWidth="1"/>
    <col min="2" max="2" width="23.453125" style="40" customWidth="1"/>
    <col min="3" max="3" width="15.1796875" style="59" customWidth="1"/>
    <col min="4" max="4" width="13.1796875" customWidth="1"/>
    <col min="5" max="5" width="15.81640625" customWidth="1"/>
    <col min="6" max="6" width="11.453125" bestFit="1" customWidth="1"/>
    <col min="7" max="7" width="12.81640625" bestFit="1" customWidth="1"/>
    <col min="8" max="8" width="10.1796875" bestFit="1" customWidth="1"/>
    <col min="9" max="9" width="9.1796875" bestFit="1" customWidth="1"/>
  </cols>
  <sheetData>
    <row r="1" spans="1:12" s="4" customFormat="1" ht="18.5" x14ac:dyDescent="0.45">
      <c r="A1" s="4" t="s">
        <v>0</v>
      </c>
      <c r="B1" s="38"/>
      <c r="C1" s="56"/>
    </row>
    <row r="3" spans="1:12" s="5" customFormat="1" ht="15.5" x14ac:dyDescent="0.35">
      <c r="A3" s="5" t="s">
        <v>59</v>
      </c>
      <c r="B3" s="39"/>
      <c r="C3" s="57"/>
    </row>
    <row r="5" spans="1:12" s="5" customFormat="1" ht="15.5" x14ac:dyDescent="0.35">
      <c r="A5" s="50" t="s">
        <v>3</v>
      </c>
      <c r="B5" s="51"/>
      <c r="C5" s="58" t="s">
        <v>30</v>
      </c>
      <c r="D5" s="52" t="s">
        <v>53</v>
      </c>
      <c r="E5" s="52" t="s">
        <v>52</v>
      </c>
      <c r="F5" s="5" t="s">
        <v>60</v>
      </c>
    </row>
    <row r="6" spans="1:12" s="6" customFormat="1" ht="15.5" x14ac:dyDescent="0.35">
      <c r="A6" s="5"/>
      <c r="B6" s="37"/>
      <c r="C6" s="76" t="s">
        <v>1</v>
      </c>
      <c r="D6" s="77"/>
      <c r="E6" s="78"/>
    </row>
    <row r="7" spans="1:12" s="6" customFormat="1" ht="16" thickBot="1" x14ac:dyDescent="0.4">
      <c r="A7" s="5" t="s">
        <v>2</v>
      </c>
      <c r="B7" s="37"/>
      <c r="C7" s="29">
        <v>1531600</v>
      </c>
      <c r="D7" s="72">
        <v>1519824</v>
      </c>
      <c r="E7" s="54">
        <v>1545000</v>
      </c>
      <c r="F7" s="54"/>
    </row>
    <row r="8" spans="1:12" s="6" customFormat="1" ht="16" thickBot="1" x14ac:dyDescent="0.4">
      <c r="A8" s="5" t="s">
        <v>5</v>
      </c>
      <c r="B8" s="37"/>
      <c r="C8" s="29">
        <v>10000</v>
      </c>
      <c r="D8" s="67">
        <v>10500</v>
      </c>
      <c r="E8" s="54">
        <v>30000</v>
      </c>
      <c r="F8" s="54"/>
    </row>
    <row r="9" spans="1:12" s="6" customFormat="1" ht="16" thickBot="1" x14ac:dyDescent="0.4">
      <c r="A9" s="5" t="s">
        <v>51</v>
      </c>
      <c r="B9" s="37"/>
      <c r="C9" s="29">
        <v>123000</v>
      </c>
      <c r="D9" s="67">
        <v>129399</v>
      </c>
      <c r="E9" s="54">
        <v>150000</v>
      </c>
      <c r="F9" s="54"/>
    </row>
    <row r="10" spans="1:12" s="6" customFormat="1" ht="16" thickBot="1" x14ac:dyDescent="0.4">
      <c r="A10" s="5" t="s">
        <v>16</v>
      </c>
      <c r="B10" s="37"/>
      <c r="C10" s="29">
        <v>200000</v>
      </c>
      <c r="D10" s="67">
        <v>134400</v>
      </c>
      <c r="E10" s="54">
        <v>140000</v>
      </c>
      <c r="F10" s="54"/>
    </row>
    <row r="11" spans="1:12" s="6" customFormat="1" ht="15.5" x14ac:dyDescent="0.35">
      <c r="A11" s="5" t="s">
        <v>6</v>
      </c>
      <c r="B11" s="37"/>
      <c r="C11" s="29">
        <v>0</v>
      </c>
      <c r="D11" s="28">
        <v>0</v>
      </c>
      <c r="E11" s="54">
        <v>0</v>
      </c>
      <c r="F11" s="54"/>
    </row>
    <row r="12" spans="1:12" s="6" customFormat="1" ht="15.5" x14ac:dyDescent="0.35">
      <c r="A12" s="5" t="s">
        <v>54</v>
      </c>
      <c r="B12" s="37"/>
      <c r="C12" s="29">
        <v>0</v>
      </c>
      <c r="D12" s="28">
        <v>2000</v>
      </c>
      <c r="E12" s="54">
        <v>0</v>
      </c>
      <c r="F12" s="54"/>
    </row>
    <row r="13" spans="1:12" s="6" customFormat="1" ht="15.5" x14ac:dyDescent="0.35">
      <c r="A13" s="5"/>
      <c r="B13" s="37"/>
      <c r="C13" s="30">
        <f>SUM(C7:C12)</f>
        <v>1864600</v>
      </c>
      <c r="D13" s="70">
        <f>SUM(D7:D12)</f>
        <v>1796123</v>
      </c>
      <c r="E13" s="30">
        <f>SUM(E7:E12)</f>
        <v>1865000</v>
      </c>
      <c r="F13" s="54"/>
      <c r="H13" s="54"/>
      <c r="I13" s="54"/>
      <c r="J13" s="54"/>
      <c r="K13" s="54"/>
      <c r="L13" s="54"/>
    </row>
    <row r="14" spans="1:12" s="6" customFormat="1" ht="15.5" x14ac:dyDescent="0.35">
      <c r="A14" s="5"/>
      <c r="B14" s="37"/>
      <c r="C14" s="29"/>
      <c r="D14" s="29"/>
      <c r="E14" s="29"/>
      <c r="F14" s="54"/>
      <c r="H14" s="54"/>
      <c r="I14" s="54"/>
      <c r="J14" s="54"/>
      <c r="K14" s="54"/>
      <c r="L14" s="54"/>
    </row>
    <row r="15" spans="1:12" s="6" customFormat="1" ht="15.5" x14ac:dyDescent="0.35">
      <c r="A15" s="5"/>
      <c r="B15" s="37"/>
      <c r="C15" s="79" t="s">
        <v>11</v>
      </c>
      <c r="D15" s="80"/>
      <c r="E15" s="81"/>
      <c r="F15" s="54"/>
      <c r="H15" s="54"/>
      <c r="I15" s="54"/>
      <c r="K15" s="54"/>
      <c r="L15" s="54"/>
    </row>
    <row r="16" spans="1:12" s="6" customFormat="1" ht="16" thickBot="1" x14ac:dyDescent="0.4">
      <c r="A16" s="5" t="s">
        <v>7</v>
      </c>
      <c r="B16" s="37"/>
      <c r="C16" s="55">
        <f>SUM(C17:C19)</f>
        <v>-420500</v>
      </c>
      <c r="D16" s="66">
        <f>SUM(D17:D19)</f>
        <v>-679412</v>
      </c>
      <c r="E16" s="55">
        <f>SUM(E17:E19)</f>
        <v>-617000</v>
      </c>
      <c r="F16" s="55">
        <f>SUM(F17:F19)</f>
        <v>-419954</v>
      </c>
      <c r="H16" s="29"/>
      <c r="I16" s="54"/>
      <c r="J16" s="54"/>
      <c r="K16" s="54"/>
      <c r="L16" s="54"/>
    </row>
    <row r="17" spans="1:12" s="6" customFormat="1" ht="16" thickBot="1" x14ac:dyDescent="0.4">
      <c r="A17" s="5"/>
      <c r="B17" s="37" t="s">
        <v>31</v>
      </c>
      <c r="C17" s="54">
        <v>-250000</v>
      </c>
      <c r="D17" s="67">
        <f>-(93712+363025+5800)</f>
        <v>-462537</v>
      </c>
      <c r="E17" s="54">
        <v>-400000</v>
      </c>
      <c r="F17" s="54">
        <v>-203078</v>
      </c>
      <c r="H17" s="29"/>
      <c r="I17" s="54"/>
      <c r="J17" s="54"/>
      <c r="K17" s="54"/>
      <c r="L17" s="54"/>
    </row>
    <row r="18" spans="1:12" s="6" customFormat="1" ht="16" thickBot="1" x14ac:dyDescent="0.4">
      <c r="A18" s="5"/>
      <c r="B18" s="37" t="s">
        <v>49</v>
      </c>
      <c r="C18" s="54">
        <v>-53500</v>
      </c>
      <c r="D18" s="67">
        <v>-66875</v>
      </c>
      <c r="E18" s="54">
        <v>-67000</v>
      </c>
      <c r="F18" s="54">
        <v>-66876</v>
      </c>
      <c r="H18" s="29"/>
      <c r="I18" s="54"/>
      <c r="J18" s="54"/>
      <c r="K18" s="54"/>
      <c r="L18" s="54"/>
    </row>
    <row r="19" spans="1:12" s="6" customFormat="1" ht="16" thickBot="1" x14ac:dyDescent="0.4">
      <c r="A19" s="5"/>
      <c r="B19" s="37" t="s">
        <v>50</v>
      </c>
      <c r="C19" s="54">
        <v>-117000</v>
      </c>
      <c r="D19" s="67">
        <v>-150000</v>
      </c>
      <c r="E19" s="54">
        <v>-150000</v>
      </c>
      <c r="F19" s="54">
        <v>-150000</v>
      </c>
      <c r="H19" s="29"/>
      <c r="I19" s="54"/>
      <c r="J19" s="54"/>
      <c r="K19" s="54"/>
      <c r="L19" s="54"/>
    </row>
    <row r="20" spans="1:12" s="6" customFormat="1" ht="16" thickBot="1" x14ac:dyDescent="0.4">
      <c r="A20" s="5" t="s">
        <v>9</v>
      </c>
      <c r="B20" s="37"/>
      <c r="C20" s="55">
        <f>SUM(C21:C26)</f>
        <v>-345000</v>
      </c>
      <c r="D20" s="68">
        <f>SUM(D21:D26)</f>
        <v>-224880</v>
      </c>
      <c r="E20" s="55">
        <f>SUM(E21:E26)</f>
        <v>-315000</v>
      </c>
      <c r="F20" s="54"/>
      <c r="H20" s="54"/>
      <c r="I20" s="54"/>
      <c r="J20" s="54"/>
      <c r="K20" s="54"/>
      <c r="L20" s="54"/>
    </row>
    <row r="21" spans="1:12" s="6" customFormat="1" ht="16" thickBot="1" x14ac:dyDescent="0.4">
      <c r="A21" s="5"/>
      <c r="B21" s="37" t="s">
        <v>32</v>
      </c>
      <c r="C21" s="54">
        <v>-170000</v>
      </c>
      <c r="D21" s="67">
        <f>-(4413+76351+14875)</f>
        <v>-95639</v>
      </c>
      <c r="E21" s="54">
        <v>-150000</v>
      </c>
      <c r="F21" s="54"/>
      <c r="H21" s="54"/>
      <c r="I21" s="54"/>
      <c r="J21" s="54"/>
      <c r="K21" s="54"/>
      <c r="L21" s="54"/>
    </row>
    <row r="22" spans="1:12" s="6" customFormat="1" ht="16" thickBot="1" x14ac:dyDescent="0.4">
      <c r="A22" s="5"/>
      <c r="B22" s="37" t="s">
        <v>33</v>
      </c>
      <c r="C22" s="54">
        <v>-50000</v>
      </c>
      <c r="D22" s="67">
        <v>-41678</v>
      </c>
      <c r="E22" s="54">
        <v>-50000</v>
      </c>
      <c r="F22" s="54"/>
      <c r="H22" s="54"/>
      <c r="I22" s="54"/>
      <c r="J22" s="54"/>
      <c r="K22" s="54"/>
      <c r="L22" s="54"/>
    </row>
    <row r="23" spans="1:12" s="6" customFormat="1" ht="16" thickBot="1" x14ac:dyDescent="0.4">
      <c r="A23" s="5"/>
      <c r="B23" s="37" t="s">
        <v>56</v>
      </c>
      <c r="C23" s="54">
        <v>0</v>
      </c>
      <c r="D23" s="67">
        <f>-(20300-3875)</f>
        <v>-16425</v>
      </c>
      <c r="E23" s="54">
        <v>0</v>
      </c>
      <c r="F23" s="54"/>
      <c r="H23" s="54"/>
      <c r="I23" s="54"/>
      <c r="J23" s="54"/>
      <c r="K23" s="54"/>
      <c r="L23" s="54"/>
    </row>
    <row r="24" spans="1:12" s="6" customFormat="1" ht="16" thickBot="1" x14ac:dyDescent="0.4">
      <c r="A24" s="5"/>
      <c r="B24" s="37" t="s">
        <v>34</v>
      </c>
      <c r="C24" s="54">
        <v>-70000</v>
      </c>
      <c r="D24" s="67">
        <f>-(23100+38288)</f>
        <v>-61388</v>
      </c>
      <c r="E24" s="54">
        <v>-70000</v>
      </c>
      <c r="F24" s="54"/>
      <c r="H24" s="54"/>
      <c r="I24" s="54"/>
      <c r="J24" s="54"/>
      <c r="K24" s="54"/>
      <c r="L24" s="54"/>
    </row>
    <row r="25" spans="1:12" s="6" customFormat="1" ht="16" thickBot="1" x14ac:dyDescent="0.4">
      <c r="A25" s="5"/>
      <c r="B25" s="37" t="s">
        <v>35</v>
      </c>
      <c r="C25" s="54">
        <v>-15000</v>
      </c>
      <c r="D25" s="67">
        <v>0</v>
      </c>
      <c r="E25" s="54">
        <v>-15000</v>
      </c>
      <c r="F25" s="54"/>
      <c r="H25" s="54"/>
      <c r="I25" s="54"/>
      <c r="J25" s="54"/>
      <c r="K25" s="54"/>
      <c r="L25" s="54"/>
    </row>
    <row r="26" spans="1:12" s="6" customFormat="1" ht="16" thickBot="1" x14ac:dyDescent="0.4">
      <c r="A26" s="5"/>
      <c r="B26" s="37" t="s">
        <v>36</v>
      </c>
      <c r="C26" s="54">
        <v>-40000</v>
      </c>
      <c r="D26" s="67">
        <v>-9750</v>
      </c>
      <c r="E26" s="54">
        <v>-30000</v>
      </c>
      <c r="F26" s="54"/>
      <c r="H26" s="54"/>
      <c r="I26" s="54"/>
      <c r="J26" s="54"/>
      <c r="K26" s="54"/>
      <c r="L26" s="54"/>
    </row>
    <row r="27" spans="1:12" s="6" customFormat="1" ht="16" thickBot="1" x14ac:dyDescent="0.4">
      <c r="A27" s="5" t="s">
        <v>17</v>
      </c>
      <c r="B27" s="37"/>
      <c r="C27" s="55">
        <v>-1000000</v>
      </c>
      <c r="D27" s="68">
        <f>-(158358+97240+115757+39388+99494+120154+97800+236815+151156+306634+39750+7563+3000)</f>
        <v>-1473109</v>
      </c>
      <c r="E27" s="55">
        <v>-400000</v>
      </c>
      <c r="F27" s="54"/>
      <c r="H27" s="54"/>
      <c r="I27" s="54"/>
      <c r="J27" s="54"/>
      <c r="K27" s="54"/>
      <c r="L27" s="54"/>
    </row>
    <row r="28" spans="1:12" s="6" customFormat="1" ht="16" thickBot="1" x14ac:dyDescent="0.4">
      <c r="A28" s="5" t="s">
        <v>8</v>
      </c>
      <c r="B28" s="37"/>
      <c r="C28" s="55">
        <f>SUM(C29:C40)</f>
        <v>-136000</v>
      </c>
      <c r="D28" s="68">
        <f>SUM(D29:D40)</f>
        <v>-155215</v>
      </c>
      <c r="E28" s="55">
        <f>SUM(E29:E40)</f>
        <v>-138600</v>
      </c>
      <c r="F28" s="54"/>
      <c r="H28" s="54"/>
      <c r="I28" s="54"/>
      <c r="J28" s="54"/>
      <c r="K28" s="54"/>
      <c r="L28" s="54"/>
    </row>
    <row r="29" spans="1:12" s="6" customFormat="1" ht="15.5" x14ac:dyDescent="0.35">
      <c r="A29" s="5"/>
      <c r="B29" s="37" t="s">
        <v>37</v>
      </c>
      <c r="C29" s="54">
        <v>-57000</v>
      </c>
      <c r="D29" s="69">
        <v>-56100</v>
      </c>
      <c r="E29" s="54">
        <v>-57000</v>
      </c>
      <c r="F29" s="54"/>
      <c r="H29" s="54"/>
      <c r="I29" s="54"/>
      <c r="J29" s="54"/>
      <c r="K29" s="54"/>
      <c r="L29" s="54"/>
    </row>
    <row r="30" spans="1:12" s="6" customFormat="1" ht="15.5" x14ac:dyDescent="0.35">
      <c r="A30" s="5"/>
      <c r="B30" s="37" t="s">
        <v>58</v>
      </c>
      <c r="C30" s="54">
        <v>-3100</v>
      </c>
      <c r="D30" s="69">
        <v>-5300</v>
      </c>
      <c r="E30" s="54">
        <v>-3000</v>
      </c>
      <c r="F30" s="54"/>
      <c r="H30" s="54"/>
      <c r="I30" s="54"/>
      <c r="J30" s="54"/>
      <c r="K30" s="54"/>
      <c r="L30" s="54"/>
    </row>
    <row r="31" spans="1:12" s="6" customFormat="1" ht="15.5" x14ac:dyDescent="0.35">
      <c r="A31" s="5"/>
      <c r="B31" s="37" t="s">
        <v>39</v>
      </c>
      <c r="C31" s="54">
        <v>-2800</v>
      </c>
      <c r="D31" s="69">
        <f>-(2888+139)</f>
        <v>-3027</v>
      </c>
      <c r="E31" s="54">
        <v>-3000</v>
      </c>
      <c r="F31" s="54"/>
      <c r="H31" s="54"/>
      <c r="I31" s="54"/>
      <c r="J31" s="54"/>
      <c r="K31" s="54"/>
      <c r="L31" s="54"/>
    </row>
    <row r="32" spans="1:12" s="6" customFormat="1" ht="15.5" x14ac:dyDescent="0.35">
      <c r="A32" s="5"/>
      <c r="B32" s="37" t="s">
        <v>40</v>
      </c>
      <c r="C32" s="54">
        <v>-50000</v>
      </c>
      <c r="D32" s="69">
        <v>-50000</v>
      </c>
      <c r="E32" s="54">
        <v>-50000</v>
      </c>
      <c r="F32" s="54"/>
      <c r="H32" s="54"/>
      <c r="I32" s="54"/>
      <c r="J32" s="54"/>
      <c r="K32" s="54"/>
      <c r="L32" s="54"/>
    </row>
    <row r="33" spans="1:12" s="6" customFormat="1" ht="15.5" x14ac:dyDescent="0.35">
      <c r="A33" s="5"/>
      <c r="B33" s="37" t="s">
        <v>42</v>
      </c>
      <c r="C33" s="54">
        <v>-2300</v>
      </c>
      <c r="D33" s="69">
        <v>-2820</v>
      </c>
      <c r="E33" s="54">
        <v>-2900</v>
      </c>
      <c r="F33" s="54"/>
      <c r="H33" s="54"/>
      <c r="I33" s="54"/>
      <c r="J33" s="54"/>
      <c r="K33" s="54"/>
      <c r="L33" s="54"/>
    </row>
    <row r="34" spans="1:12" s="6" customFormat="1" ht="15.5" x14ac:dyDescent="0.35">
      <c r="A34" s="5"/>
      <c r="B34" s="37" t="s">
        <v>55</v>
      </c>
      <c r="C34" s="54">
        <v>0</v>
      </c>
      <c r="D34" s="69">
        <v>-15900</v>
      </c>
      <c r="E34" s="54">
        <v>0</v>
      </c>
      <c r="F34" s="54"/>
      <c r="H34" s="54"/>
      <c r="I34" s="54"/>
      <c r="J34" s="54"/>
      <c r="K34" s="54"/>
      <c r="L34" s="54"/>
    </row>
    <row r="35" spans="1:12" s="6" customFormat="1" ht="15.5" x14ac:dyDescent="0.35">
      <c r="A35" s="5"/>
      <c r="B35" s="37" t="s">
        <v>45</v>
      </c>
      <c r="C35" s="54">
        <v>-2500</v>
      </c>
      <c r="D35" s="69">
        <v>-2464</v>
      </c>
      <c r="E35" s="54">
        <v>-2500</v>
      </c>
      <c r="F35" s="54"/>
      <c r="H35" s="54"/>
      <c r="I35" s="54"/>
      <c r="J35" s="54"/>
      <c r="K35" s="54"/>
      <c r="L35" s="54"/>
    </row>
    <row r="36" spans="1:12" s="6" customFormat="1" ht="15.5" x14ac:dyDescent="0.35">
      <c r="A36" s="5"/>
      <c r="B36" s="37" t="s">
        <v>47</v>
      </c>
      <c r="C36" s="54">
        <v>-3000</v>
      </c>
      <c r="D36" s="69">
        <v>-3060</v>
      </c>
      <c r="E36" s="54">
        <v>-3000</v>
      </c>
      <c r="F36" s="54">
        <v>-3060</v>
      </c>
      <c r="H36" s="54"/>
      <c r="I36" s="54"/>
      <c r="J36" s="54"/>
      <c r="K36" s="54"/>
      <c r="L36" s="54"/>
    </row>
    <row r="37" spans="1:12" s="6" customFormat="1" ht="15.5" x14ac:dyDescent="0.35">
      <c r="A37" s="5"/>
      <c r="B37" s="37" t="s">
        <v>48</v>
      </c>
      <c r="C37" s="54">
        <v>-5000</v>
      </c>
      <c r="D37" s="69">
        <v>-4875</v>
      </c>
      <c r="E37" s="54">
        <v>-5000</v>
      </c>
      <c r="F37" s="54"/>
      <c r="H37" s="54"/>
      <c r="I37" s="54"/>
      <c r="J37" s="54"/>
      <c r="K37" s="54"/>
      <c r="L37" s="54"/>
    </row>
    <row r="38" spans="1:12" s="6" customFormat="1" ht="15.5" x14ac:dyDescent="0.35">
      <c r="A38" s="5"/>
      <c r="B38" s="37" t="s">
        <v>43</v>
      </c>
      <c r="C38" s="54">
        <v>-10000</v>
      </c>
      <c r="D38" s="69">
        <v>-9449</v>
      </c>
      <c r="E38" s="54">
        <v>-10000</v>
      </c>
      <c r="F38" s="54"/>
      <c r="H38" s="54"/>
      <c r="I38" s="54"/>
      <c r="J38" s="54"/>
      <c r="K38" s="54"/>
      <c r="L38" s="54"/>
    </row>
    <row r="39" spans="1:12" s="6" customFormat="1" ht="15.5" x14ac:dyDescent="0.35">
      <c r="A39" s="5"/>
      <c r="B39" s="37" t="s">
        <v>44</v>
      </c>
      <c r="C39" s="54">
        <v>0</v>
      </c>
      <c r="D39" s="69">
        <v>0</v>
      </c>
      <c r="E39" s="54">
        <v>0</v>
      </c>
      <c r="F39" s="54"/>
      <c r="H39" s="54"/>
      <c r="I39" s="54"/>
      <c r="J39" s="54"/>
      <c r="K39" s="54"/>
      <c r="L39" s="54"/>
    </row>
    <row r="40" spans="1:12" s="6" customFormat="1" ht="15.5" x14ac:dyDescent="0.35">
      <c r="A40" s="5"/>
      <c r="B40" s="37" t="s">
        <v>57</v>
      </c>
      <c r="C40" s="54">
        <v>-300</v>
      </c>
      <c r="D40" s="69">
        <f>-(300+1920)</f>
        <v>-2220</v>
      </c>
      <c r="E40" s="54">
        <v>-2200</v>
      </c>
      <c r="F40" s="54">
        <v>-2220</v>
      </c>
      <c r="H40" s="54"/>
      <c r="I40" s="54"/>
      <c r="J40" s="54"/>
      <c r="K40" s="54"/>
      <c r="L40" s="54"/>
    </row>
    <row r="41" spans="1:12" s="6" customFormat="1" ht="15.5" x14ac:dyDescent="0.35">
      <c r="A41" s="5"/>
      <c r="B41" s="37"/>
      <c r="C41" s="54"/>
      <c r="D41" s="69"/>
      <c r="E41" s="54"/>
      <c r="F41" s="54"/>
      <c r="H41" s="54"/>
      <c r="I41" s="54"/>
      <c r="J41" s="54"/>
      <c r="K41" s="54"/>
      <c r="L41" s="54"/>
    </row>
    <row r="42" spans="1:12" s="6" customFormat="1" ht="15.5" x14ac:dyDescent="0.35">
      <c r="A42" s="5"/>
      <c r="B42" s="37"/>
      <c r="C42" s="30">
        <f>SUM(C28,C27,C20,C16)</f>
        <v>-1901500</v>
      </c>
      <c r="D42" s="70">
        <f>SUM(D28,D27,D20,D16)</f>
        <v>-2532616</v>
      </c>
      <c r="E42" s="30">
        <f>SUM(E28,E27,E20,E16)</f>
        <v>-1470600</v>
      </c>
      <c r="F42" s="54"/>
      <c r="H42" s="54"/>
      <c r="I42" s="54"/>
      <c r="J42" s="54"/>
      <c r="K42" s="54"/>
      <c r="L42" s="54"/>
    </row>
    <row r="43" spans="1:12" s="5" customFormat="1" ht="15.5" x14ac:dyDescent="0.35">
      <c r="B43" s="37"/>
      <c r="C43" s="31"/>
      <c r="D43" s="71"/>
      <c r="E43" s="31"/>
      <c r="F43" s="55"/>
      <c r="H43" s="55"/>
      <c r="I43" s="55"/>
      <c r="J43" s="55"/>
      <c r="K43" s="55"/>
      <c r="L43" s="55"/>
    </row>
    <row r="44" spans="1:12" ht="15.5" x14ac:dyDescent="0.35">
      <c r="A44" s="5" t="s">
        <v>10</v>
      </c>
      <c r="B44" s="39"/>
      <c r="C44" s="30">
        <f>SUM(C13,C42)</f>
        <v>-36900</v>
      </c>
      <c r="D44" s="70">
        <f>SUM(D13,D42)</f>
        <v>-736493</v>
      </c>
      <c r="E44" s="30">
        <f>SUM(E13,E42)</f>
        <v>394400</v>
      </c>
      <c r="F44" s="1"/>
      <c r="H44" s="1"/>
      <c r="I44" s="1"/>
      <c r="J44" s="1"/>
      <c r="K44" s="1"/>
      <c r="L44" s="1"/>
    </row>
    <row r="45" spans="1:12" ht="15.5" x14ac:dyDescent="0.35">
      <c r="A45" s="5"/>
      <c r="B45" s="39"/>
      <c r="C45" s="30"/>
      <c r="D45" s="30"/>
      <c r="E45" s="30"/>
      <c r="H45" s="1"/>
      <c r="I45" s="1"/>
      <c r="J45" s="1"/>
      <c r="K45" s="1"/>
      <c r="L45" s="1"/>
    </row>
    <row r="46" spans="1:12" x14ac:dyDescent="0.35">
      <c r="A46" s="19"/>
      <c r="D46" s="1"/>
      <c r="E46" s="1"/>
      <c r="H46" s="1"/>
      <c r="I46" s="1"/>
      <c r="J46" s="1"/>
      <c r="K46" s="1"/>
      <c r="L46" s="1"/>
    </row>
    <row r="47" spans="1:12" s="2" customFormat="1" x14ac:dyDescent="0.35">
      <c r="B47" s="41"/>
      <c r="C47" s="60"/>
      <c r="D47" s="11"/>
      <c r="E47" s="11"/>
      <c r="F47" s="10"/>
      <c r="G47" s="10"/>
      <c r="H47" s="3"/>
      <c r="I47" s="3"/>
      <c r="J47" s="3"/>
      <c r="K47" s="3"/>
      <c r="L47" s="3"/>
    </row>
    <row r="48" spans="1:12" s="2" customFormat="1" x14ac:dyDescent="0.35">
      <c r="A48" s="19"/>
      <c r="B48" s="41"/>
      <c r="C48" s="60"/>
      <c r="D48" s="11"/>
      <c r="E48" s="11"/>
      <c r="F48" s="10"/>
      <c r="G48" s="10"/>
      <c r="H48" s="3"/>
      <c r="I48" s="3"/>
      <c r="J48" s="3"/>
      <c r="K48" s="3"/>
      <c r="L48" s="3"/>
    </row>
    <row r="49" spans="1:12" s="2" customFormat="1" x14ac:dyDescent="0.35">
      <c r="A49" s="47"/>
      <c r="B49" s="41"/>
      <c r="C49" s="60"/>
      <c r="D49" s="11"/>
      <c r="E49" s="11"/>
      <c r="F49" s="10"/>
      <c r="G49" s="10"/>
      <c r="H49" s="3"/>
      <c r="I49" s="3"/>
      <c r="J49" s="3"/>
      <c r="K49" s="3"/>
      <c r="L49" s="3"/>
    </row>
    <row r="50" spans="1:12" s="2" customFormat="1" x14ac:dyDescent="0.35">
      <c r="A50" s="20"/>
      <c r="B50" s="41"/>
      <c r="C50" s="60"/>
      <c r="D50" s="11"/>
      <c r="E50" s="11"/>
      <c r="F50" s="10"/>
      <c r="G50" s="10"/>
      <c r="H50" s="3"/>
      <c r="I50" s="3"/>
      <c r="J50" s="3"/>
      <c r="K50" s="3"/>
      <c r="L50" s="3"/>
    </row>
    <row r="51" spans="1:12" s="2" customFormat="1" x14ac:dyDescent="0.35">
      <c r="A51" s="19"/>
      <c r="B51" s="41"/>
      <c r="C51" s="60"/>
      <c r="D51" s="11"/>
      <c r="E51" s="11"/>
      <c r="F51" s="10"/>
      <c r="G51" s="10"/>
      <c r="H51" s="3"/>
      <c r="I51" s="3"/>
      <c r="J51" s="3"/>
      <c r="K51" s="3"/>
      <c r="L51" s="3"/>
    </row>
    <row r="52" spans="1:12" s="17" customFormat="1" x14ac:dyDescent="0.35">
      <c r="A52" s="47"/>
      <c r="B52" s="42"/>
      <c r="C52" s="61"/>
      <c r="D52" s="8"/>
      <c r="E52" s="8"/>
      <c r="F52" s="18"/>
      <c r="G52" s="18"/>
      <c r="H52" s="7"/>
      <c r="I52" s="7"/>
      <c r="J52" s="7"/>
      <c r="K52" s="7"/>
      <c r="L52" s="7"/>
    </row>
    <row r="53" spans="1:12" s="2" customFormat="1" x14ac:dyDescent="0.35">
      <c r="A53" s="47"/>
      <c r="B53" s="41"/>
      <c r="C53" s="62"/>
      <c r="D53" s="10"/>
      <c r="E53" s="11"/>
    </row>
    <row r="54" spans="1:12" s="17" customFormat="1" x14ac:dyDescent="0.35">
      <c r="A54" s="10"/>
      <c r="B54" s="43"/>
      <c r="C54" s="63"/>
    </row>
    <row r="55" spans="1:12" s="2" customFormat="1" x14ac:dyDescent="0.35">
      <c r="A55" s="19"/>
      <c r="B55" s="41"/>
      <c r="C55" s="62"/>
      <c r="D55" s="10"/>
      <c r="E55" s="11"/>
      <c r="F55" s="10"/>
      <c r="G55" s="11"/>
    </row>
    <row r="56" spans="1:12" s="2" customFormat="1" x14ac:dyDescent="0.35">
      <c r="A56" s="19"/>
      <c r="B56" s="41"/>
      <c r="C56" s="62"/>
      <c r="D56" s="10"/>
      <c r="E56" s="11"/>
      <c r="F56" s="10"/>
      <c r="G56" s="11"/>
    </row>
    <row r="57" spans="1:12" s="2" customFormat="1" x14ac:dyDescent="0.35">
      <c r="A57" s="47"/>
      <c r="B57" s="41"/>
      <c r="C57" s="62"/>
      <c r="D57" s="10"/>
      <c r="E57" s="11"/>
      <c r="F57" s="10"/>
      <c r="G57" s="11"/>
    </row>
    <row r="58" spans="1:12" s="2" customFormat="1" x14ac:dyDescent="0.35">
      <c r="A58" s="19"/>
      <c r="B58" s="41"/>
      <c r="C58" s="62"/>
      <c r="D58" s="10"/>
      <c r="E58" s="11"/>
      <c r="F58" s="10"/>
      <c r="G58" s="11"/>
    </row>
    <row r="59" spans="1:12" s="2" customFormat="1" x14ac:dyDescent="0.35">
      <c r="A59" s="20"/>
      <c r="B59" s="41"/>
      <c r="C59" s="62"/>
      <c r="D59" s="10"/>
      <c r="E59" s="11"/>
      <c r="F59" s="10"/>
      <c r="G59" s="11"/>
    </row>
    <row r="60" spans="1:12" s="2" customFormat="1" x14ac:dyDescent="0.35">
      <c r="A60" s="48"/>
      <c r="B60" s="42"/>
      <c r="C60" s="64"/>
      <c r="D60" s="10"/>
      <c r="E60" s="8"/>
      <c r="F60" s="10"/>
      <c r="G60" s="11"/>
    </row>
    <row r="61" spans="1:12" s="2" customFormat="1" x14ac:dyDescent="0.35">
      <c r="A61" s="20"/>
      <c r="B61" s="42"/>
      <c r="C61" s="64"/>
      <c r="D61" s="10"/>
      <c r="E61" s="8"/>
      <c r="F61" s="10"/>
      <c r="G61" s="11"/>
    </row>
    <row r="62" spans="1:12" s="2" customFormat="1" x14ac:dyDescent="0.35">
      <c r="A62" s="19"/>
      <c r="B62" s="42"/>
      <c r="C62" s="64"/>
      <c r="D62" s="10"/>
      <c r="E62" s="11"/>
      <c r="F62" s="10"/>
      <c r="G62" s="10"/>
    </row>
    <row r="63" spans="1:12" x14ac:dyDescent="0.35">
      <c r="A63" s="19"/>
      <c r="B63" s="42"/>
      <c r="C63" s="64"/>
      <c r="D63" s="13"/>
      <c r="E63" s="15"/>
      <c r="F63" s="13"/>
      <c r="G63" s="13"/>
    </row>
    <row r="64" spans="1:12" x14ac:dyDescent="0.35">
      <c r="A64" s="16"/>
      <c r="B64" s="42"/>
      <c r="C64" s="64"/>
      <c r="D64" s="13"/>
      <c r="E64" s="15"/>
      <c r="F64" s="13"/>
      <c r="G64" s="13"/>
    </row>
    <row r="65" spans="1:5" x14ac:dyDescent="0.35">
      <c r="B65" s="44"/>
      <c r="C65" s="65"/>
      <c r="E65" s="7"/>
    </row>
    <row r="66" spans="1:5" x14ac:dyDescent="0.35">
      <c r="A66" s="10"/>
      <c r="B66" s="42"/>
      <c r="C66" s="64"/>
      <c r="D66" s="13"/>
      <c r="E66" s="8"/>
    </row>
    <row r="67" spans="1:5" s="2" customFormat="1" x14ac:dyDescent="0.35">
      <c r="B67" s="44"/>
      <c r="C67" s="65"/>
      <c r="E67" s="3"/>
    </row>
    <row r="68" spans="1:5" x14ac:dyDescent="0.35">
      <c r="B68" s="44"/>
      <c r="C68" s="65"/>
      <c r="D68" s="1"/>
      <c r="E68" s="1"/>
    </row>
    <row r="69" spans="1:5" x14ac:dyDescent="0.35">
      <c r="D69" s="1"/>
      <c r="E69" s="1"/>
    </row>
  </sheetData>
  <mergeCells count="2">
    <mergeCell ref="C6:E6"/>
    <mergeCell ref="C15:E1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5"/>
  <sheetViews>
    <sheetView tabSelected="1" topLeftCell="A7" workbookViewId="0">
      <selection activeCell="H20" sqref="H20"/>
    </sheetView>
  </sheetViews>
  <sheetFormatPr defaultRowHeight="14.5" x14ac:dyDescent="0.35"/>
  <cols>
    <col min="1" max="1" width="18.453125" style="2" customWidth="1"/>
    <col min="2" max="2" width="23.453125" style="40" customWidth="1"/>
    <col min="3" max="3" width="15.1796875" style="59" customWidth="1"/>
    <col min="4" max="4" width="13.1796875" customWidth="1"/>
    <col min="5" max="5" width="15.81640625" customWidth="1"/>
    <col min="6" max="6" width="12.81640625" bestFit="1" customWidth="1"/>
    <col min="7" max="7" width="10.1796875" bestFit="1" customWidth="1"/>
    <col min="8" max="8" width="9.1796875" bestFit="1" customWidth="1"/>
  </cols>
  <sheetData>
    <row r="1" spans="1:11" s="4" customFormat="1" ht="18.5" x14ac:dyDescent="0.45">
      <c r="A1" s="4" t="s">
        <v>0</v>
      </c>
      <c r="B1" s="38"/>
      <c r="C1" s="56"/>
    </row>
    <row r="3" spans="1:11" s="5" customFormat="1" ht="15.5" x14ac:dyDescent="0.35">
      <c r="A3" s="5" t="s">
        <v>65</v>
      </c>
      <c r="B3" s="39"/>
      <c r="C3" s="57"/>
    </row>
    <row r="5" spans="1:11" s="5" customFormat="1" ht="15.5" x14ac:dyDescent="0.35">
      <c r="A5" s="50" t="s">
        <v>3</v>
      </c>
      <c r="B5" s="51"/>
      <c r="C5" s="58" t="s">
        <v>61</v>
      </c>
      <c r="D5" s="52" t="s">
        <v>64</v>
      </c>
      <c r="E5" s="52" t="s">
        <v>63</v>
      </c>
    </row>
    <row r="6" spans="1:11" s="6" customFormat="1" ht="15.5" x14ac:dyDescent="0.35">
      <c r="A6" s="5"/>
      <c r="B6" s="37"/>
      <c r="C6" s="76" t="s">
        <v>1</v>
      </c>
      <c r="D6" s="77"/>
      <c r="E6" s="78"/>
    </row>
    <row r="7" spans="1:11" s="6" customFormat="1" ht="16" thickBot="1" x14ac:dyDescent="0.4">
      <c r="A7" s="5" t="s">
        <v>2</v>
      </c>
      <c r="B7" s="37"/>
      <c r="C7" s="54">
        <v>1545000</v>
      </c>
      <c r="D7" s="72">
        <v>1526658</v>
      </c>
      <c r="E7" s="54">
        <v>1532000</v>
      </c>
    </row>
    <row r="8" spans="1:11" s="6" customFormat="1" ht="16" thickBot="1" x14ac:dyDescent="0.4">
      <c r="A8" s="5" t="s">
        <v>5</v>
      </c>
      <c r="B8" s="37"/>
      <c r="C8" s="54">
        <v>30000</v>
      </c>
      <c r="D8" s="67">
        <v>0</v>
      </c>
      <c r="E8" s="54">
        <v>20000</v>
      </c>
    </row>
    <row r="9" spans="1:11" s="6" customFormat="1" ht="16" thickBot="1" x14ac:dyDescent="0.4">
      <c r="A9" s="5" t="s">
        <v>51</v>
      </c>
      <c r="B9" s="37"/>
      <c r="C9" s="54">
        <v>140872</v>
      </c>
      <c r="D9" s="67">
        <v>140870</v>
      </c>
      <c r="E9" s="54">
        <v>140000</v>
      </c>
    </row>
    <row r="10" spans="1:11" s="6" customFormat="1" ht="16" thickBot="1" x14ac:dyDescent="0.4">
      <c r="A10" s="5" t="s">
        <v>16</v>
      </c>
      <c r="B10" s="37"/>
      <c r="C10" s="54">
        <v>0</v>
      </c>
      <c r="D10" s="67">
        <v>3900</v>
      </c>
      <c r="E10" s="54">
        <v>2000</v>
      </c>
    </row>
    <row r="11" spans="1:11" s="6" customFormat="1" ht="15.5" x14ac:dyDescent="0.35">
      <c r="A11" s="5" t="s">
        <v>6</v>
      </c>
      <c r="B11" s="37"/>
      <c r="C11" s="54">
        <v>0</v>
      </c>
      <c r="D11" s="28">
        <v>0</v>
      </c>
      <c r="E11" s="54">
        <v>0</v>
      </c>
    </row>
    <row r="12" spans="1:11" s="6" customFormat="1" ht="15.5" x14ac:dyDescent="0.35">
      <c r="A12" s="5" t="s">
        <v>54</v>
      </c>
      <c r="B12" s="37"/>
      <c r="C12" s="54">
        <v>0</v>
      </c>
      <c r="D12" s="73">
        <v>0</v>
      </c>
      <c r="E12" s="54">
        <v>0</v>
      </c>
    </row>
    <row r="13" spans="1:11" s="6" customFormat="1" ht="15.5" x14ac:dyDescent="0.35">
      <c r="A13" s="5"/>
      <c r="B13" s="37"/>
      <c r="C13" s="30">
        <f>SUM(C7:C12)</f>
        <v>1715872</v>
      </c>
      <c r="D13" s="70">
        <f>SUM(D7:D12)</f>
        <v>1671428</v>
      </c>
      <c r="E13" s="30">
        <f>SUM(E7:E12)</f>
        <v>1694000</v>
      </c>
      <c r="G13" s="54"/>
      <c r="H13" s="54"/>
      <c r="I13" s="54"/>
      <c r="J13" s="54"/>
      <c r="K13" s="54"/>
    </row>
    <row r="14" spans="1:11" s="6" customFormat="1" ht="15.5" x14ac:dyDescent="0.35">
      <c r="A14" s="5"/>
      <c r="B14" s="37"/>
      <c r="C14" s="29"/>
      <c r="D14" s="29"/>
      <c r="E14" s="29"/>
      <c r="G14" s="54"/>
      <c r="H14" s="54"/>
      <c r="I14" s="54"/>
      <c r="J14" s="54"/>
      <c r="K14" s="54"/>
    </row>
    <row r="15" spans="1:11" s="6" customFormat="1" ht="15.5" x14ac:dyDescent="0.35">
      <c r="A15" s="5"/>
      <c r="B15" s="37"/>
      <c r="C15" s="79" t="s">
        <v>11</v>
      </c>
      <c r="D15" s="80"/>
      <c r="E15" s="81"/>
      <c r="G15" s="54"/>
      <c r="H15" s="54"/>
      <c r="J15" s="54"/>
      <c r="K15" s="54"/>
    </row>
    <row r="16" spans="1:11" s="6" customFormat="1" ht="16" thickBot="1" x14ac:dyDescent="0.4">
      <c r="A16" s="5" t="s">
        <v>7</v>
      </c>
      <c r="B16" s="37"/>
      <c r="C16" s="55">
        <f>SUM(C17:C19)</f>
        <v>-367000</v>
      </c>
      <c r="D16" s="66">
        <f>SUM(D17:D19)</f>
        <v>-298891</v>
      </c>
      <c r="E16" s="30">
        <f>SUM(E17:E19)</f>
        <v>-565000</v>
      </c>
      <c r="G16" s="29"/>
      <c r="H16" s="54"/>
      <c r="I16" s="54"/>
      <c r="J16" s="54"/>
      <c r="K16" s="54"/>
    </row>
    <row r="17" spans="1:11" s="6" customFormat="1" ht="16" thickBot="1" x14ac:dyDescent="0.4">
      <c r="A17" s="5"/>
      <c r="B17" s="37" t="s">
        <v>31</v>
      </c>
      <c r="C17" s="54">
        <v>-150000</v>
      </c>
      <c r="D17" s="67">
        <v>-82015</v>
      </c>
      <c r="E17" s="29">
        <v>-348000</v>
      </c>
      <c r="G17" s="29"/>
      <c r="H17" s="54"/>
      <c r="I17" s="54"/>
      <c r="J17" s="54"/>
      <c r="K17" s="54"/>
    </row>
    <row r="18" spans="1:11" s="6" customFormat="1" ht="16" thickBot="1" x14ac:dyDescent="0.4">
      <c r="A18" s="5"/>
      <c r="B18" s="37" t="s">
        <v>49</v>
      </c>
      <c r="C18" s="54">
        <v>-67000</v>
      </c>
      <c r="D18" s="67">
        <f>-(33438+33438)</f>
        <v>-66876</v>
      </c>
      <c r="E18" s="29">
        <v>-67000</v>
      </c>
      <c r="G18" s="29"/>
      <c r="H18" s="54"/>
      <c r="I18" s="54"/>
      <c r="J18" s="54"/>
      <c r="K18" s="54"/>
    </row>
    <row r="19" spans="1:11" s="6" customFormat="1" ht="16" thickBot="1" x14ac:dyDescent="0.4">
      <c r="A19" s="5"/>
      <c r="B19" s="37" t="s">
        <v>50</v>
      </c>
      <c r="C19" s="54">
        <v>-150000</v>
      </c>
      <c r="D19" s="67">
        <v>-150000</v>
      </c>
      <c r="E19" s="29">
        <v>-150000</v>
      </c>
      <c r="G19" s="29"/>
      <c r="H19" s="54"/>
      <c r="I19" s="54"/>
      <c r="J19" s="54"/>
      <c r="K19" s="54"/>
    </row>
    <row r="20" spans="1:11" s="6" customFormat="1" ht="16" thickBot="1" x14ac:dyDescent="0.4">
      <c r="A20" s="5" t="s">
        <v>9</v>
      </c>
      <c r="B20" s="37"/>
      <c r="C20" s="55">
        <f>SUM(C21:C25)</f>
        <v>-485000</v>
      </c>
      <c r="D20" s="68">
        <f>SUM(D21:D25)</f>
        <v>-254260</v>
      </c>
      <c r="E20" s="30">
        <f>SUM(E21:E25)</f>
        <v>-308700</v>
      </c>
      <c r="G20" s="54"/>
      <c r="H20" s="54"/>
      <c r="I20" s="54"/>
      <c r="J20" s="54"/>
      <c r="K20" s="54"/>
    </row>
    <row r="21" spans="1:11" s="6" customFormat="1" ht="16" thickBot="1" x14ac:dyDescent="0.4">
      <c r="A21" s="5"/>
      <c r="B21" s="37" t="s">
        <v>32</v>
      </c>
      <c r="C21" s="54">
        <v>-350000</v>
      </c>
      <c r="D21" s="67">
        <v>-85370</v>
      </c>
      <c r="E21" s="29">
        <v>-173000</v>
      </c>
      <c r="G21" s="54"/>
      <c r="H21" s="54"/>
      <c r="I21" s="54"/>
      <c r="J21" s="54"/>
      <c r="K21" s="54"/>
    </row>
    <row r="22" spans="1:11" s="6" customFormat="1" ht="16" thickBot="1" x14ac:dyDescent="0.4">
      <c r="A22" s="5"/>
      <c r="B22" s="37" t="s">
        <v>33</v>
      </c>
      <c r="C22" s="54">
        <v>-50000</v>
      </c>
      <c r="D22" s="67">
        <v>-39244</v>
      </c>
      <c r="E22" s="29">
        <v>-43000</v>
      </c>
      <c r="G22" s="54"/>
      <c r="H22" s="54"/>
      <c r="I22" s="54"/>
      <c r="J22" s="54"/>
      <c r="K22" s="54"/>
    </row>
    <row r="23" spans="1:11" s="6" customFormat="1" ht="16" thickBot="1" x14ac:dyDescent="0.4">
      <c r="A23" s="5"/>
      <c r="B23" s="37" t="s">
        <v>34</v>
      </c>
      <c r="C23" s="54">
        <v>-60000</v>
      </c>
      <c r="D23" s="67">
        <v>-83637</v>
      </c>
      <c r="E23" s="29">
        <v>-25200</v>
      </c>
      <c r="F23" s="27"/>
      <c r="G23" s="54"/>
      <c r="H23" s="54"/>
      <c r="I23" s="54"/>
      <c r="J23" s="54"/>
      <c r="K23" s="54"/>
    </row>
    <row r="24" spans="1:11" s="6" customFormat="1" ht="16" thickBot="1" x14ac:dyDescent="0.4">
      <c r="A24" s="5"/>
      <c r="B24" s="37" t="s">
        <v>35</v>
      </c>
      <c r="C24" s="54">
        <v>-15000</v>
      </c>
      <c r="D24" s="67">
        <f>-(40975+4476)</f>
        <v>-45451</v>
      </c>
      <c r="E24" s="29">
        <v>-15500</v>
      </c>
      <c r="G24" s="54"/>
      <c r="H24" s="54"/>
      <c r="I24" s="54"/>
      <c r="J24" s="54"/>
      <c r="K24" s="54"/>
    </row>
    <row r="25" spans="1:11" s="6" customFormat="1" ht="16" thickBot="1" x14ac:dyDescent="0.4">
      <c r="A25" s="5"/>
      <c r="B25" s="37" t="s">
        <v>36</v>
      </c>
      <c r="C25" s="54">
        <v>-10000</v>
      </c>
      <c r="D25" s="67">
        <v>-558</v>
      </c>
      <c r="E25" s="29">
        <v>-52000</v>
      </c>
      <c r="G25" s="54"/>
      <c r="H25" s="54"/>
      <c r="I25" s="54"/>
      <c r="J25" s="54"/>
      <c r="K25" s="54"/>
    </row>
    <row r="26" spans="1:11" s="6" customFormat="1" ht="16" thickBot="1" x14ac:dyDescent="0.4">
      <c r="A26" s="5" t="s">
        <v>17</v>
      </c>
      <c r="B26" s="37"/>
      <c r="C26" s="55">
        <v>-600000</v>
      </c>
      <c r="D26" s="68">
        <v>-700231</v>
      </c>
      <c r="E26" s="30">
        <v>-607000</v>
      </c>
      <c r="G26" s="54"/>
      <c r="H26" s="54"/>
      <c r="I26" s="54"/>
      <c r="J26" s="54"/>
      <c r="K26" s="54"/>
    </row>
    <row r="27" spans="1:11" s="6" customFormat="1" ht="16" thickBot="1" x14ac:dyDescent="0.4">
      <c r="A27" s="5" t="s">
        <v>8</v>
      </c>
      <c r="B27" s="37"/>
      <c r="C27" s="55">
        <f>SUM(C28:C36)</f>
        <v>-135700</v>
      </c>
      <c r="D27" s="68">
        <f>SUM(D28:D36)</f>
        <v>-126139</v>
      </c>
      <c r="E27" s="30">
        <f>SUM(E28:E36)</f>
        <v>-126500</v>
      </c>
      <c r="G27" s="54"/>
      <c r="H27" s="54"/>
      <c r="I27" s="54"/>
      <c r="J27" s="54"/>
      <c r="K27" s="54"/>
    </row>
    <row r="28" spans="1:11" s="6" customFormat="1" ht="15.5" x14ac:dyDescent="0.35">
      <c r="A28" s="5"/>
      <c r="B28" s="37" t="s">
        <v>37</v>
      </c>
      <c r="C28" s="54">
        <v>-57000</v>
      </c>
      <c r="D28" s="69">
        <v>-54600</v>
      </c>
      <c r="E28" s="29">
        <v>-53000</v>
      </c>
      <c r="G28" s="54"/>
      <c r="H28" s="54"/>
      <c r="I28" s="54"/>
      <c r="J28" s="54"/>
      <c r="K28" s="54"/>
    </row>
    <row r="29" spans="1:11" s="6" customFormat="1" ht="15.5" x14ac:dyDescent="0.35">
      <c r="A29" s="5"/>
      <c r="B29" s="37" t="s">
        <v>58</v>
      </c>
      <c r="C29" s="54">
        <v>-3000</v>
      </c>
      <c r="D29" s="69">
        <v>-4905</v>
      </c>
      <c r="E29" s="29">
        <v>-5000</v>
      </c>
      <c r="G29" s="54"/>
      <c r="H29" s="54"/>
      <c r="I29" s="54"/>
      <c r="J29" s="54"/>
      <c r="K29" s="54"/>
    </row>
    <row r="30" spans="1:11" s="6" customFormat="1" ht="15.5" x14ac:dyDescent="0.35">
      <c r="A30" s="5"/>
      <c r="B30" s="37" t="s">
        <v>39</v>
      </c>
      <c r="C30" s="54">
        <v>-3000</v>
      </c>
      <c r="D30" s="69">
        <v>-2813</v>
      </c>
      <c r="E30" s="29">
        <v>-1000</v>
      </c>
      <c r="G30" s="54"/>
      <c r="H30" s="54"/>
      <c r="I30" s="54"/>
      <c r="J30" s="54"/>
      <c r="K30" s="54"/>
    </row>
    <row r="31" spans="1:11" s="6" customFormat="1" ht="15.5" x14ac:dyDescent="0.35">
      <c r="A31" s="5"/>
      <c r="B31" s="37" t="s">
        <v>40</v>
      </c>
      <c r="C31" s="54">
        <v>-50000</v>
      </c>
      <c r="D31" s="69">
        <f>-50000</f>
        <v>-50000</v>
      </c>
      <c r="E31" s="29">
        <v>-50000</v>
      </c>
      <c r="G31" s="54"/>
      <c r="H31" s="54"/>
      <c r="I31" s="54"/>
      <c r="J31" s="54"/>
      <c r="K31" s="54"/>
    </row>
    <row r="32" spans="1:11" s="6" customFormat="1" ht="15.5" x14ac:dyDescent="0.35">
      <c r="A32" s="5"/>
      <c r="B32" s="37" t="s">
        <v>45</v>
      </c>
      <c r="C32" s="54">
        <v>-2500</v>
      </c>
      <c r="D32" s="69">
        <v>-1504</v>
      </c>
      <c r="E32" s="29">
        <v>-1500</v>
      </c>
      <c r="G32" s="54"/>
      <c r="H32" s="54"/>
      <c r="I32" s="54"/>
      <c r="J32" s="54"/>
      <c r="K32" s="54"/>
    </row>
    <row r="33" spans="1:11" s="6" customFormat="1" ht="15.5" x14ac:dyDescent="0.35">
      <c r="A33" s="5"/>
      <c r="B33" s="37" t="s">
        <v>47</v>
      </c>
      <c r="C33" s="54">
        <v>-3000</v>
      </c>
      <c r="D33" s="69">
        <f>-(3060)</f>
        <v>-3060</v>
      </c>
      <c r="E33" s="29">
        <v>-3000</v>
      </c>
      <c r="G33" s="54"/>
      <c r="H33" s="54"/>
      <c r="I33" s="54"/>
      <c r="J33" s="54"/>
      <c r="K33" s="54"/>
    </row>
    <row r="34" spans="1:11" s="6" customFormat="1" ht="15.5" x14ac:dyDescent="0.35">
      <c r="A34" s="5"/>
      <c r="B34" s="37" t="s">
        <v>48</v>
      </c>
      <c r="C34" s="54">
        <v>-5000</v>
      </c>
      <c r="D34" s="69">
        <v>0</v>
      </c>
      <c r="E34" s="29">
        <v>-5000</v>
      </c>
      <c r="G34" s="54"/>
      <c r="H34" s="54"/>
      <c r="I34" s="54"/>
      <c r="J34" s="54"/>
      <c r="K34" s="54"/>
    </row>
    <row r="35" spans="1:11" s="6" customFormat="1" ht="15.5" x14ac:dyDescent="0.35">
      <c r="A35" s="5"/>
      <c r="B35" s="37" t="s">
        <v>62</v>
      </c>
      <c r="C35" s="54">
        <v>-10000</v>
      </c>
      <c r="D35" s="69">
        <v>-5031</v>
      </c>
      <c r="E35" s="29">
        <v>-5000</v>
      </c>
      <c r="G35" s="54"/>
      <c r="H35" s="54"/>
      <c r="I35" s="54"/>
      <c r="J35" s="54"/>
      <c r="K35" s="54"/>
    </row>
    <row r="36" spans="1:11" s="6" customFormat="1" ht="15.5" x14ac:dyDescent="0.35">
      <c r="A36" s="5"/>
      <c r="B36" s="37" t="s">
        <v>57</v>
      </c>
      <c r="C36" s="54">
        <v>-2200</v>
      </c>
      <c r="D36" s="69">
        <v>-4226</v>
      </c>
      <c r="E36" s="29">
        <v>-3000</v>
      </c>
      <c r="G36" s="54"/>
      <c r="H36" s="54"/>
      <c r="I36" s="54"/>
      <c r="J36" s="54"/>
      <c r="K36" s="54"/>
    </row>
    <row r="37" spans="1:11" s="6" customFormat="1" ht="15.5" x14ac:dyDescent="0.35">
      <c r="A37" s="5"/>
      <c r="B37" s="37"/>
      <c r="C37" s="54"/>
      <c r="D37" s="69"/>
      <c r="E37" s="54"/>
      <c r="G37" s="54"/>
      <c r="H37" s="54"/>
      <c r="I37" s="54"/>
      <c r="J37" s="54"/>
      <c r="K37" s="54"/>
    </row>
    <row r="38" spans="1:11" s="6" customFormat="1" ht="15.5" x14ac:dyDescent="0.35">
      <c r="A38" s="5"/>
      <c r="B38" s="37"/>
      <c r="C38" s="30">
        <f>SUM(C27,C26,C20,C16)</f>
        <v>-1587700</v>
      </c>
      <c r="D38" s="70">
        <f>SUM(D27,D26,D20,D16)</f>
        <v>-1379521</v>
      </c>
      <c r="E38" s="30">
        <f>SUM(E27,E26,E20,E16)</f>
        <v>-1607200</v>
      </c>
      <c r="G38" s="54"/>
      <c r="H38" s="54"/>
      <c r="I38" s="54"/>
      <c r="J38" s="54"/>
      <c r="K38" s="54"/>
    </row>
    <row r="39" spans="1:11" s="5" customFormat="1" ht="15.5" x14ac:dyDescent="0.35">
      <c r="B39" s="37"/>
      <c r="C39" s="31"/>
      <c r="D39" s="71"/>
      <c r="E39" s="31"/>
      <c r="G39" s="55"/>
      <c r="H39" s="55"/>
      <c r="I39" s="55"/>
      <c r="J39" s="55"/>
      <c r="K39" s="55"/>
    </row>
    <row r="40" spans="1:11" ht="15.5" x14ac:dyDescent="0.35">
      <c r="A40" s="5" t="s">
        <v>10</v>
      </c>
      <c r="B40" s="39"/>
      <c r="C40" s="30">
        <f>SUM(C13,C38)</f>
        <v>128172</v>
      </c>
      <c r="D40" s="70">
        <f>SUM(D13,D38)</f>
        <v>291907</v>
      </c>
      <c r="E40" s="30">
        <f>SUM(E13,E38)</f>
        <v>86800</v>
      </c>
      <c r="G40" s="1"/>
      <c r="H40" s="1"/>
      <c r="I40" s="1"/>
      <c r="J40" s="1"/>
      <c r="K40" s="1"/>
    </row>
    <row r="41" spans="1:11" ht="15.5" x14ac:dyDescent="0.35">
      <c r="A41" s="5"/>
      <c r="B41" s="39"/>
      <c r="C41" s="30"/>
      <c r="D41" s="30"/>
      <c r="E41" s="30"/>
      <c r="G41" s="1"/>
      <c r="H41" s="1"/>
      <c r="I41" s="1"/>
      <c r="J41" s="1"/>
      <c r="K41" s="1"/>
    </row>
    <row r="42" spans="1:11" x14ac:dyDescent="0.35">
      <c r="A42" s="19"/>
      <c r="D42" s="1"/>
      <c r="E42" s="1"/>
      <c r="G42" s="1"/>
      <c r="H42" s="1"/>
      <c r="I42" s="1"/>
      <c r="J42" s="1"/>
      <c r="K42" s="1"/>
    </row>
    <row r="43" spans="1:11" s="2" customFormat="1" x14ac:dyDescent="0.35">
      <c r="B43" s="41"/>
      <c r="C43" s="60"/>
      <c r="D43" s="11"/>
      <c r="E43" s="11"/>
      <c r="F43" s="10"/>
      <c r="G43" s="3"/>
      <c r="H43" s="3"/>
      <c r="I43" s="3"/>
      <c r="J43" s="3"/>
      <c r="K43" s="3"/>
    </row>
    <row r="44" spans="1:11" s="2" customFormat="1" x14ac:dyDescent="0.35">
      <c r="A44" s="19"/>
      <c r="B44" s="41"/>
      <c r="C44" s="60"/>
      <c r="D44" s="11"/>
      <c r="E44" s="11"/>
      <c r="F44" s="10"/>
      <c r="G44" s="3"/>
      <c r="H44" s="3"/>
      <c r="I44" s="3"/>
      <c r="J44" s="3"/>
      <c r="K44" s="3"/>
    </row>
    <row r="45" spans="1:11" s="2" customFormat="1" x14ac:dyDescent="0.35">
      <c r="A45" s="47"/>
      <c r="B45" s="41"/>
      <c r="C45" s="60"/>
      <c r="D45" s="11"/>
      <c r="E45" s="11"/>
      <c r="F45" s="10"/>
      <c r="G45" s="3"/>
      <c r="H45" s="3"/>
      <c r="I45" s="3"/>
      <c r="J45" s="3"/>
      <c r="K45" s="3"/>
    </row>
    <row r="46" spans="1:11" s="2" customFormat="1" x14ac:dyDescent="0.35">
      <c r="A46" s="20"/>
      <c r="B46" s="41"/>
      <c r="C46" s="60"/>
      <c r="D46" s="11"/>
      <c r="E46" s="11"/>
      <c r="F46" s="10"/>
      <c r="G46" s="3"/>
      <c r="H46" s="3"/>
      <c r="I46" s="3"/>
      <c r="J46" s="3"/>
      <c r="K46" s="3"/>
    </row>
    <row r="47" spans="1:11" s="2" customFormat="1" x14ac:dyDescent="0.35">
      <c r="A47" s="19"/>
      <c r="B47" s="41"/>
      <c r="C47" s="60"/>
      <c r="D47" s="11"/>
      <c r="E47" s="11"/>
      <c r="F47" s="10"/>
      <c r="G47" s="3"/>
      <c r="H47" s="3"/>
      <c r="I47" s="3"/>
      <c r="J47" s="3"/>
      <c r="K47" s="3"/>
    </row>
    <row r="48" spans="1:11" s="17" customFormat="1" x14ac:dyDescent="0.35">
      <c r="A48" s="47"/>
      <c r="B48" s="42"/>
      <c r="C48" s="61"/>
      <c r="D48" s="8"/>
      <c r="E48" s="8"/>
      <c r="F48" s="18"/>
      <c r="G48" s="7"/>
      <c r="H48" s="7"/>
      <c r="I48" s="7"/>
      <c r="J48" s="7"/>
      <c r="K48" s="7"/>
    </row>
    <row r="49" spans="1:6" s="2" customFormat="1" x14ac:dyDescent="0.35">
      <c r="A49" s="47"/>
      <c r="B49" s="41"/>
      <c r="C49" s="62"/>
      <c r="D49" s="10"/>
      <c r="E49" s="11"/>
    </row>
    <row r="50" spans="1:6" s="17" customFormat="1" x14ac:dyDescent="0.35">
      <c r="A50" s="10"/>
      <c r="B50" s="43"/>
      <c r="C50" s="63"/>
    </row>
    <row r="51" spans="1:6" s="2" customFormat="1" x14ac:dyDescent="0.35">
      <c r="A51" s="19"/>
      <c r="B51" s="41"/>
      <c r="C51" s="62"/>
      <c r="D51" s="10"/>
      <c r="E51" s="11"/>
      <c r="F51" s="11"/>
    </row>
    <row r="52" spans="1:6" s="2" customFormat="1" x14ac:dyDescent="0.35">
      <c r="A52" s="19"/>
      <c r="B52" s="41"/>
      <c r="C52" s="62"/>
      <c r="D52" s="10"/>
      <c r="E52" s="11"/>
      <c r="F52" s="11"/>
    </row>
    <row r="53" spans="1:6" s="2" customFormat="1" x14ac:dyDescent="0.35">
      <c r="A53" s="47"/>
      <c r="B53" s="41"/>
      <c r="C53" s="62"/>
      <c r="D53" s="10"/>
      <c r="E53" s="11"/>
      <c r="F53" s="11"/>
    </row>
    <row r="54" spans="1:6" s="2" customFormat="1" x14ac:dyDescent="0.35">
      <c r="A54" s="19"/>
      <c r="B54" s="41"/>
      <c r="C54" s="62"/>
      <c r="D54" s="10"/>
      <c r="E54" s="11"/>
      <c r="F54" s="11"/>
    </row>
    <row r="55" spans="1:6" s="2" customFormat="1" x14ac:dyDescent="0.35">
      <c r="A55" s="20"/>
      <c r="B55" s="41"/>
      <c r="C55" s="62"/>
      <c r="D55" s="10"/>
      <c r="E55" s="11"/>
      <c r="F55" s="11"/>
    </row>
    <row r="56" spans="1:6" s="2" customFormat="1" x14ac:dyDescent="0.35">
      <c r="A56" s="48"/>
      <c r="B56" s="42"/>
      <c r="C56" s="64"/>
      <c r="D56" s="10"/>
      <c r="E56" s="8"/>
      <c r="F56" s="11"/>
    </row>
    <row r="57" spans="1:6" s="2" customFormat="1" x14ac:dyDescent="0.35">
      <c r="A57" s="20"/>
      <c r="B57" s="42"/>
      <c r="C57" s="64"/>
      <c r="D57" s="10"/>
      <c r="E57" s="8"/>
      <c r="F57" s="11"/>
    </row>
    <row r="58" spans="1:6" s="2" customFormat="1" x14ac:dyDescent="0.35">
      <c r="A58" s="19"/>
      <c r="B58" s="42"/>
      <c r="C58" s="64"/>
      <c r="D58" s="10"/>
      <c r="E58" s="11"/>
      <c r="F58" s="10"/>
    </row>
    <row r="59" spans="1:6" x14ac:dyDescent="0.35">
      <c r="A59" s="19"/>
      <c r="B59" s="42"/>
      <c r="C59" s="64"/>
      <c r="D59" s="13"/>
      <c r="E59" s="15"/>
      <c r="F59" s="13"/>
    </row>
    <row r="60" spans="1:6" x14ac:dyDescent="0.35">
      <c r="A60" s="16"/>
      <c r="B60" s="42"/>
      <c r="C60" s="64"/>
      <c r="D60" s="13"/>
      <c r="E60" s="15"/>
      <c r="F60" s="13"/>
    </row>
    <row r="61" spans="1:6" x14ac:dyDescent="0.35">
      <c r="B61" s="44"/>
      <c r="C61" s="65"/>
      <c r="E61" s="7"/>
    </row>
    <row r="62" spans="1:6" x14ac:dyDescent="0.35">
      <c r="A62" s="10"/>
      <c r="B62" s="42"/>
      <c r="C62" s="64"/>
      <c r="D62" s="13"/>
      <c r="E62" s="8"/>
    </row>
    <row r="63" spans="1:6" s="2" customFormat="1" x14ac:dyDescent="0.35">
      <c r="B63" s="44"/>
      <c r="C63" s="65"/>
      <c r="E63" s="3"/>
    </row>
    <row r="64" spans="1:6" x14ac:dyDescent="0.35">
      <c r="B64" s="44"/>
      <c r="C64" s="65"/>
      <c r="D64" s="1"/>
      <c r="E64" s="1"/>
    </row>
    <row r="65" spans="4:5" x14ac:dyDescent="0.35">
      <c r="D65" s="1"/>
      <c r="E65" s="1"/>
    </row>
  </sheetData>
  <mergeCells count="2">
    <mergeCell ref="C6:E6"/>
    <mergeCell ref="C15:E1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Buddget 2017</vt:lpstr>
      <vt:lpstr>Buddget 2018</vt:lpstr>
      <vt:lpstr>Buddget 2019</vt:lpstr>
      <vt:lpstr>Buddget 2020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</dc:creator>
  <cp:lastModifiedBy>Ronny Eriksson</cp:lastModifiedBy>
  <cp:lastPrinted>2021-09-08T09:55:55Z</cp:lastPrinted>
  <dcterms:created xsi:type="dcterms:W3CDTF">2012-01-17T14:12:28Z</dcterms:created>
  <dcterms:modified xsi:type="dcterms:W3CDTF">2021-09-08T09:56:22Z</dcterms:modified>
</cp:coreProperties>
</file>